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- ACADÊMICO\04. Excel\Dash_Monique\"/>
    </mc:Choice>
  </mc:AlternateContent>
  <bookViews>
    <workbookView showHorizontalScroll="0" showVerticalScroll="0" xWindow="0" yWindow="0" windowWidth="28800" windowHeight="12435"/>
  </bookViews>
  <sheets>
    <sheet name="Dash" sheetId="4" r:id="rId1"/>
    <sheet name="Base de Vendas" sheetId="1" r:id="rId2"/>
    <sheet name="Din" sheetId="3" state="hidden" r:id="rId3"/>
    <sheet name="Apoio" sheetId="2" state="hidden" r:id="rId4"/>
  </sheets>
  <definedNames>
    <definedName name="_xlnm._FilterDatabase" localSheetId="1" hidden="1">'Base de Vendas'!$A$1:$G$472</definedName>
    <definedName name="RANKING1">INDEX(Apoio!$C$31:$C$42,MATCH(Din!$J$16,Apoio!$B$31:$B$42,0))</definedName>
    <definedName name="RANKING2">INDEX(Apoio!$C$31:$C$42,MATCH(Din!$J$17,Apoio!$B$31:$B$42,0))</definedName>
    <definedName name="RANKING3">INDEX(Apoio!$C$31:$C$42,MATCH(Din!$J$18,Apoio!$B$31:$B$42,0))</definedName>
    <definedName name="SegmentaçãodeDados_MÊS">#N/A</definedName>
    <definedName name="SegmentaçãodeDados_TIPO_DE_PRODUTO">#N/A</definedName>
    <definedName name="TESTE">INDEX(Apoio!$AC$32:$AC$33,MATCH(Apoio!$AD$32,Apoio!$AB$32:$AB$33),0)</definedName>
  </definedNames>
  <calcPr calcId="152511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 defaultImageDpi="96" discardImageEditData="1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3" l="1"/>
  <c r="N4" i="3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2" i="1"/>
  <c r="U4" i="3" l="1"/>
  <c r="U5" i="3" s="1"/>
  <c r="U6" i="3" s="1"/>
  <c r="H472" i="1"/>
  <c r="B472" i="1"/>
  <c r="H471" i="1"/>
  <c r="B471" i="1"/>
  <c r="H470" i="1"/>
  <c r="B470" i="1"/>
  <c r="H469" i="1"/>
  <c r="B469" i="1"/>
  <c r="H468" i="1"/>
  <c r="B468" i="1"/>
  <c r="H467" i="1"/>
  <c r="B467" i="1"/>
  <c r="H466" i="1"/>
  <c r="B466" i="1"/>
  <c r="H465" i="1"/>
  <c r="B465" i="1"/>
  <c r="H464" i="1"/>
  <c r="B464" i="1"/>
  <c r="H463" i="1"/>
  <c r="B463" i="1"/>
  <c r="H462" i="1"/>
  <c r="B462" i="1"/>
  <c r="H461" i="1"/>
  <c r="B461" i="1"/>
  <c r="H460" i="1"/>
  <c r="B460" i="1"/>
  <c r="H459" i="1"/>
  <c r="B459" i="1"/>
  <c r="H458" i="1"/>
  <c r="B458" i="1"/>
  <c r="H457" i="1"/>
  <c r="B457" i="1"/>
  <c r="H456" i="1"/>
  <c r="B456" i="1"/>
  <c r="H455" i="1"/>
  <c r="B455" i="1"/>
  <c r="H454" i="1"/>
  <c r="B454" i="1"/>
  <c r="H453" i="1"/>
  <c r="B453" i="1"/>
  <c r="H452" i="1"/>
  <c r="B452" i="1"/>
  <c r="H451" i="1"/>
  <c r="B451" i="1"/>
  <c r="H450" i="1"/>
  <c r="B450" i="1"/>
  <c r="H449" i="1"/>
  <c r="B449" i="1"/>
  <c r="H448" i="1"/>
  <c r="B448" i="1"/>
  <c r="H447" i="1"/>
  <c r="B447" i="1"/>
  <c r="H446" i="1"/>
  <c r="B446" i="1"/>
  <c r="H445" i="1"/>
  <c r="B445" i="1"/>
  <c r="H444" i="1"/>
  <c r="B444" i="1"/>
  <c r="H397" i="1"/>
  <c r="B397" i="1"/>
  <c r="H396" i="1"/>
  <c r="B396" i="1"/>
  <c r="H395" i="1"/>
  <c r="B395" i="1"/>
  <c r="H394" i="1"/>
  <c r="B394" i="1"/>
  <c r="H391" i="1"/>
  <c r="B391" i="1"/>
  <c r="H390" i="1"/>
  <c r="B390" i="1"/>
  <c r="H386" i="1"/>
  <c r="B386" i="1"/>
  <c r="H385" i="1"/>
  <c r="B385" i="1"/>
  <c r="H384" i="1"/>
  <c r="B384" i="1"/>
  <c r="H379" i="1"/>
  <c r="B379" i="1"/>
  <c r="H378" i="1"/>
  <c r="B378" i="1"/>
  <c r="H377" i="1"/>
  <c r="B377" i="1"/>
  <c r="H376" i="1"/>
  <c r="B376" i="1"/>
  <c r="H373" i="1"/>
  <c r="B373" i="1"/>
  <c r="H372" i="1"/>
  <c r="B372" i="1"/>
  <c r="H371" i="1"/>
  <c r="B371" i="1"/>
  <c r="H370" i="1"/>
  <c r="B370" i="1"/>
  <c r="H369" i="1"/>
  <c r="B369" i="1"/>
  <c r="H368" i="1"/>
  <c r="B368" i="1"/>
  <c r="H363" i="1"/>
  <c r="B363" i="1"/>
  <c r="H362" i="1"/>
  <c r="B362" i="1"/>
  <c r="H361" i="1"/>
  <c r="B361" i="1"/>
  <c r="H360" i="1"/>
  <c r="B360" i="1"/>
  <c r="H359" i="1"/>
  <c r="B359" i="1"/>
  <c r="H358" i="1"/>
  <c r="B358" i="1"/>
  <c r="H351" i="1"/>
  <c r="B351" i="1"/>
  <c r="H350" i="1"/>
  <c r="B350" i="1"/>
  <c r="H349" i="1"/>
  <c r="B349" i="1"/>
  <c r="H251" i="1"/>
  <c r="B251" i="1"/>
  <c r="H247" i="1"/>
  <c r="B247" i="1"/>
  <c r="H246" i="1"/>
  <c r="B246" i="1"/>
  <c r="H245" i="1"/>
  <c r="B245" i="1"/>
  <c r="H244" i="1"/>
  <c r="B244" i="1"/>
  <c r="H243" i="1"/>
  <c r="B243" i="1"/>
  <c r="H242" i="1"/>
  <c r="B242" i="1"/>
  <c r="H237" i="1"/>
  <c r="B237" i="1"/>
  <c r="H236" i="1"/>
  <c r="B236" i="1"/>
  <c r="H233" i="1"/>
  <c r="B233" i="1"/>
  <c r="H232" i="1"/>
  <c r="B232" i="1"/>
  <c r="H231" i="1"/>
  <c r="B231" i="1"/>
  <c r="H227" i="1"/>
  <c r="B227" i="1"/>
  <c r="H226" i="1"/>
  <c r="B226" i="1"/>
  <c r="H225" i="1"/>
  <c r="B225" i="1"/>
  <c r="H224" i="1"/>
  <c r="B224" i="1"/>
  <c r="H223" i="1"/>
  <c r="B223" i="1"/>
  <c r="H220" i="1"/>
  <c r="B220" i="1"/>
  <c r="H219" i="1"/>
  <c r="B219" i="1"/>
  <c r="H218" i="1"/>
  <c r="B218" i="1"/>
  <c r="H214" i="1"/>
  <c r="B214" i="1"/>
  <c r="H213" i="1"/>
  <c r="B213" i="1"/>
  <c r="H212" i="1"/>
  <c r="B212" i="1"/>
  <c r="H211" i="1"/>
  <c r="B211" i="1"/>
  <c r="H210" i="1"/>
  <c r="B210" i="1"/>
  <c r="H209" i="1"/>
  <c r="B209" i="1"/>
  <c r="H208" i="1"/>
  <c r="B208" i="1"/>
  <c r="H203" i="1"/>
  <c r="B203" i="1"/>
  <c r="H202" i="1"/>
  <c r="B202" i="1"/>
  <c r="H201" i="1"/>
  <c r="B201" i="1"/>
  <c r="H200" i="1"/>
  <c r="B200" i="1"/>
  <c r="H193" i="1"/>
  <c r="B193" i="1"/>
  <c r="H192" i="1"/>
  <c r="B192" i="1"/>
  <c r="H191" i="1"/>
  <c r="B191" i="1"/>
  <c r="H190" i="1"/>
  <c r="B190" i="1"/>
  <c r="H189" i="1"/>
  <c r="B189" i="1"/>
  <c r="H188" i="1"/>
  <c r="B188" i="1"/>
  <c r="H187" i="1"/>
  <c r="B187" i="1"/>
  <c r="H186" i="1"/>
  <c r="B186" i="1"/>
  <c r="H122" i="1"/>
  <c r="B122" i="1"/>
  <c r="H121" i="1"/>
  <c r="B121" i="1"/>
  <c r="H120" i="1"/>
  <c r="B120" i="1"/>
  <c r="H116" i="1"/>
  <c r="B116" i="1"/>
  <c r="H115" i="1"/>
  <c r="B115" i="1"/>
  <c r="H114" i="1"/>
  <c r="B114" i="1"/>
  <c r="H113" i="1"/>
  <c r="B113" i="1"/>
  <c r="H112" i="1"/>
  <c r="B112" i="1"/>
  <c r="H106" i="1"/>
  <c r="B106" i="1"/>
  <c r="H105" i="1"/>
  <c r="B105" i="1"/>
  <c r="H101" i="1"/>
  <c r="B101" i="1"/>
  <c r="H100" i="1"/>
  <c r="B100" i="1"/>
  <c r="H99" i="1"/>
  <c r="B99" i="1"/>
  <c r="H91" i="1"/>
  <c r="B91" i="1"/>
  <c r="H90" i="1"/>
  <c r="B90" i="1"/>
  <c r="H89" i="1"/>
  <c r="B89" i="1"/>
  <c r="H88" i="1"/>
  <c r="B88" i="1"/>
  <c r="H83" i="1"/>
  <c r="B83" i="1"/>
  <c r="H82" i="1"/>
  <c r="B82" i="1"/>
  <c r="H81" i="1"/>
  <c r="B81" i="1"/>
  <c r="H80" i="1"/>
  <c r="B80" i="1"/>
  <c r="H79" i="1"/>
  <c r="B79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66" i="1"/>
  <c r="B66" i="1"/>
  <c r="H60" i="1"/>
  <c r="B60" i="1"/>
  <c r="H59" i="1"/>
  <c r="B59" i="1"/>
  <c r="H58" i="1"/>
  <c r="B58" i="1"/>
  <c r="H57" i="1"/>
  <c r="B57" i="1"/>
  <c r="H56" i="1"/>
  <c r="B56" i="1"/>
  <c r="H52" i="1"/>
  <c r="B52" i="1"/>
  <c r="H51" i="1"/>
  <c r="B51" i="1"/>
  <c r="H50" i="1"/>
  <c r="B50" i="1"/>
  <c r="H45" i="1"/>
  <c r="B45" i="1"/>
  <c r="H44" i="1"/>
  <c r="B44" i="1"/>
  <c r="H43" i="1"/>
  <c r="B43" i="1"/>
  <c r="H42" i="1"/>
  <c r="B42" i="1"/>
  <c r="H36" i="1"/>
  <c r="B36" i="1"/>
  <c r="H35" i="1"/>
  <c r="B35" i="1"/>
  <c r="H34" i="1"/>
  <c r="B34" i="1"/>
  <c r="K17" i="3" l="1"/>
  <c r="K18" i="3"/>
  <c r="K16" i="3"/>
  <c r="J16" i="3" l="1"/>
  <c r="J17" i="3"/>
  <c r="J18" i="3" l="1"/>
  <c r="M4" i="3" l="1"/>
  <c r="N3" i="3" s="1"/>
  <c r="B443" i="1"/>
  <c r="B442" i="1"/>
  <c r="H441" i="1"/>
  <c r="B441" i="1"/>
  <c r="H440" i="1"/>
  <c r="B440" i="1"/>
  <c r="B439" i="1"/>
  <c r="B438" i="1"/>
  <c r="H437" i="1"/>
  <c r="B437" i="1"/>
  <c r="H436" i="1"/>
  <c r="B436" i="1"/>
  <c r="B435" i="1"/>
  <c r="B434" i="1"/>
  <c r="H433" i="1"/>
  <c r="B433" i="1"/>
  <c r="H432" i="1"/>
  <c r="B432" i="1"/>
  <c r="B431" i="1"/>
  <c r="B430" i="1"/>
  <c r="H429" i="1"/>
  <c r="B429" i="1"/>
  <c r="H428" i="1"/>
  <c r="B428" i="1"/>
  <c r="B427" i="1"/>
  <c r="B426" i="1"/>
  <c r="H425" i="1"/>
  <c r="B425" i="1"/>
  <c r="B424" i="1"/>
  <c r="B423" i="1"/>
  <c r="B422" i="1"/>
  <c r="H421" i="1"/>
  <c r="B421" i="1"/>
  <c r="B420" i="1"/>
  <c r="B419" i="1"/>
  <c r="B418" i="1"/>
  <c r="H417" i="1"/>
  <c r="B417" i="1"/>
  <c r="B416" i="1"/>
  <c r="B415" i="1"/>
  <c r="B414" i="1"/>
  <c r="H413" i="1"/>
  <c r="B413" i="1"/>
  <c r="B412" i="1"/>
  <c r="B411" i="1"/>
  <c r="B410" i="1"/>
  <c r="H409" i="1"/>
  <c r="B409" i="1"/>
  <c r="H408" i="1"/>
  <c r="B408" i="1"/>
  <c r="B407" i="1"/>
  <c r="B406" i="1"/>
  <c r="H405" i="1"/>
  <c r="B405" i="1"/>
  <c r="H404" i="1"/>
  <c r="B404" i="1"/>
  <c r="B403" i="1"/>
  <c r="B402" i="1"/>
  <c r="H401" i="1"/>
  <c r="B401" i="1"/>
  <c r="H400" i="1"/>
  <c r="B400" i="1"/>
  <c r="B399" i="1"/>
  <c r="B398" i="1"/>
  <c r="H393" i="1"/>
  <c r="B393" i="1"/>
  <c r="H392" i="1"/>
  <c r="B392" i="1"/>
  <c r="B389" i="1"/>
  <c r="B388" i="1"/>
  <c r="H387" i="1"/>
  <c r="B387" i="1"/>
  <c r="B383" i="1"/>
  <c r="B382" i="1"/>
  <c r="B381" i="1"/>
  <c r="H380" i="1"/>
  <c r="B380" i="1"/>
  <c r="H375" i="1"/>
  <c r="B375" i="1"/>
  <c r="B374" i="1"/>
  <c r="B367" i="1"/>
  <c r="H366" i="1"/>
  <c r="B366" i="1"/>
  <c r="B365" i="1"/>
  <c r="B364" i="1"/>
  <c r="B357" i="1"/>
  <c r="H356" i="1"/>
  <c r="B356" i="1"/>
  <c r="B355" i="1"/>
  <c r="B354" i="1"/>
  <c r="B353" i="1"/>
  <c r="H352" i="1"/>
  <c r="B352" i="1"/>
  <c r="B348" i="1"/>
  <c r="B347" i="1"/>
  <c r="B346" i="1"/>
  <c r="H345" i="1"/>
  <c r="B345" i="1"/>
  <c r="H344" i="1"/>
  <c r="B344" i="1"/>
  <c r="B343" i="1"/>
  <c r="B342" i="1"/>
  <c r="H341" i="1"/>
  <c r="B341" i="1"/>
  <c r="H340" i="1"/>
  <c r="B340" i="1"/>
  <c r="B339" i="1"/>
  <c r="B338" i="1"/>
  <c r="H337" i="1"/>
  <c r="B337" i="1"/>
  <c r="H336" i="1"/>
  <c r="B336" i="1"/>
  <c r="B335" i="1"/>
  <c r="B334" i="1"/>
  <c r="H333" i="1"/>
  <c r="B333" i="1"/>
  <c r="B332" i="1"/>
  <c r="B331" i="1"/>
  <c r="B330" i="1"/>
  <c r="H329" i="1"/>
  <c r="B329" i="1"/>
  <c r="H328" i="1"/>
  <c r="B328" i="1"/>
  <c r="B327" i="1"/>
  <c r="B326" i="1"/>
  <c r="H325" i="1"/>
  <c r="B325" i="1"/>
  <c r="B324" i="1"/>
  <c r="B323" i="1"/>
  <c r="B322" i="1"/>
  <c r="B321" i="1"/>
  <c r="B320" i="1"/>
  <c r="B319" i="1"/>
  <c r="B318" i="1"/>
  <c r="B317" i="1"/>
  <c r="B316" i="1"/>
  <c r="B315" i="1"/>
  <c r="H314" i="1"/>
  <c r="B314" i="1"/>
  <c r="B313" i="1"/>
  <c r="B312" i="1"/>
  <c r="B311" i="1"/>
  <c r="B310" i="1"/>
  <c r="B309" i="1"/>
  <c r="B308" i="1"/>
  <c r="B307" i="1"/>
  <c r="H306" i="1"/>
  <c r="B306" i="1"/>
  <c r="H305" i="1"/>
  <c r="B305" i="1"/>
  <c r="B304" i="1"/>
  <c r="B303" i="1"/>
  <c r="B302" i="1"/>
  <c r="B301" i="1"/>
  <c r="B300" i="1"/>
  <c r="B299" i="1"/>
  <c r="H298" i="1"/>
  <c r="B298" i="1"/>
  <c r="B297" i="1"/>
  <c r="B296" i="1"/>
  <c r="B295" i="1"/>
  <c r="B294" i="1"/>
  <c r="H293" i="1"/>
  <c r="B293" i="1"/>
  <c r="B292" i="1"/>
  <c r="B291" i="1"/>
  <c r="H290" i="1"/>
  <c r="B290" i="1"/>
  <c r="H289" i="1"/>
  <c r="B289" i="1"/>
  <c r="B288" i="1"/>
  <c r="B287" i="1"/>
  <c r="B286" i="1"/>
  <c r="H285" i="1"/>
  <c r="B285" i="1"/>
  <c r="B284" i="1"/>
  <c r="B283" i="1"/>
  <c r="H282" i="1"/>
  <c r="B282" i="1"/>
  <c r="H281" i="1"/>
  <c r="B281" i="1"/>
  <c r="B280" i="1"/>
  <c r="B279" i="1"/>
  <c r="B278" i="1"/>
  <c r="H277" i="1"/>
  <c r="B277" i="1"/>
  <c r="B276" i="1"/>
  <c r="B275" i="1"/>
  <c r="H274" i="1"/>
  <c r="B274" i="1"/>
  <c r="B273" i="1"/>
  <c r="B272" i="1"/>
  <c r="B271" i="1"/>
  <c r="B270" i="1"/>
  <c r="H269" i="1"/>
  <c r="B269" i="1"/>
  <c r="B268" i="1"/>
  <c r="B267" i="1"/>
  <c r="H266" i="1"/>
  <c r="B266" i="1"/>
  <c r="H265" i="1"/>
  <c r="B265" i="1"/>
  <c r="B264" i="1"/>
  <c r="B263" i="1"/>
  <c r="B262" i="1"/>
  <c r="H261" i="1"/>
  <c r="B261" i="1"/>
  <c r="B260" i="1"/>
  <c r="B259" i="1"/>
  <c r="H258" i="1"/>
  <c r="B258" i="1"/>
  <c r="H257" i="1"/>
  <c r="B257" i="1"/>
  <c r="B256" i="1"/>
  <c r="B255" i="1"/>
  <c r="B254" i="1"/>
  <c r="H253" i="1"/>
  <c r="B253" i="1"/>
  <c r="B252" i="1"/>
  <c r="B250" i="1"/>
  <c r="H249" i="1"/>
  <c r="B249" i="1"/>
  <c r="H248" i="1"/>
  <c r="B248" i="1"/>
  <c r="B241" i="1"/>
  <c r="B240" i="1"/>
  <c r="B239" i="1"/>
  <c r="B238" i="1"/>
  <c r="H235" i="1"/>
  <c r="B235" i="1"/>
  <c r="H234" i="1"/>
  <c r="B234" i="1"/>
  <c r="B230" i="1"/>
  <c r="B229" i="1"/>
  <c r="H228" i="1"/>
  <c r="B228" i="1"/>
  <c r="H222" i="1"/>
  <c r="B222" i="1"/>
  <c r="B221" i="1"/>
  <c r="B217" i="1"/>
  <c r="H216" i="1"/>
  <c r="B216" i="1"/>
  <c r="H215" i="1"/>
  <c r="B215" i="1"/>
  <c r="B207" i="1"/>
  <c r="B206" i="1"/>
  <c r="H205" i="1"/>
  <c r="B205" i="1"/>
  <c r="H204" i="1"/>
  <c r="B204" i="1"/>
  <c r="B199" i="1"/>
  <c r="B198" i="1"/>
  <c r="H197" i="1"/>
  <c r="B197" i="1"/>
  <c r="B196" i="1"/>
  <c r="B195" i="1"/>
  <c r="B194" i="1"/>
  <c r="H185" i="1"/>
  <c r="B185" i="1"/>
  <c r="H184" i="1"/>
  <c r="B184" i="1"/>
  <c r="B183" i="1"/>
  <c r="B182" i="1"/>
  <c r="H181" i="1"/>
  <c r="B181" i="1"/>
  <c r="B180" i="1"/>
  <c r="B179" i="1"/>
  <c r="B178" i="1"/>
  <c r="H177" i="1"/>
  <c r="B177" i="1"/>
  <c r="B176" i="1"/>
  <c r="B175" i="1"/>
  <c r="B174" i="1"/>
  <c r="H173" i="1"/>
  <c r="B173" i="1"/>
  <c r="B172" i="1"/>
  <c r="B171" i="1"/>
  <c r="B170" i="1"/>
  <c r="H169" i="1"/>
  <c r="B169" i="1"/>
  <c r="H168" i="1"/>
  <c r="B168" i="1"/>
  <c r="B167" i="1"/>
  <c r="B166" i="1"/>
  <c r="H165" i="1"/>
  <c r="B165" i="1"/>
  <c r="H164" i="1"/>
  <c r="B164" i="1"/>
  <c r="B163" i="1"/>
  <c r="B162" i="1"/>
  <c r="H161" i="1"/>
  <c r="B161" i="1"/>
  <c r="B160" i="1"/>
  <c r="B159" i="1"/>
  <c r="B158" i="1"/>
  <c r="H157" i="1"/>
  <c r="B157" i="1"/>
  <c r="B156" i="1"/>
  <c r="B155" i="1"/>
  <c r="B154" i="1"/>
  <c r="B153" i="1"/>
  <c r="H152" i="1"/>
  <c r="B152" i="1"/>
  <c r="B151" i="1"/>
  <c r="B150" i="1"/>
  <c r="B149" i="1"/>
  <c r="H148" i="1"/>
  <c r="B148" i="1"/>
  <c r="B147" i="1"/>
  <c r="B146" i="1"/>
  <c r="H145" i="1"/>
  <c r="B145" i="1"/>
  <c r="H144" i="1"/>
  <c r="B144" i="1"/>
  <c r="B143" i="1"/>
  <c r="B142" i="1"/>
  <c r="H141" i="1"/>
  <c r="B141" i="1"/>
  <c r="B140" i="1"/>
  <c r="B139" i="1"/>
  <c r="B138" i="1"/>
  <c r="B137" i="1"/>
  <c r="H136" i="1"/>
  <c r="B136" i="1"/>
  <c r="B135" i="1"/>
  <c r="B134" i="1"/>
  <c r="B133" i="1"/>
  <c r="H132" i="1"/>
  <c r="B132" i="1"/>
  <c r="B131" i="1"/>
  <c r="B130" i="1"/>
  <c r="H129" i="1"/>
  <c r="B129" i="1"/>
  <c r="H128" i="1"/>
  <c r="B128" i="1"/>
  <c r="B127" i="1"/>
  <c r="B126" i="1"/>
  <c r="H125" i="1"/>
  <c r="B125" i="1"/>
  <c r="B124" i="1"/>
  <c r="B123" i="1"/>
  <c r="B119" i="1"/>
  <c r="B118" i="1"/>
  <c r="H117" i="1"/>
  <c r="B117" i="1"/>
  <c r="B111" i="1"/>
  <c r="B110" i="1"/>
  <c r="B109" i="1"/>
  <c r="H108" i="1"/>
  <c r="B108" i="1"/>
  <c r="B107" i="1"/>
  <c r="B104" i="1"/>
  <c r="H103" i="1"/>
  <c r="B103" i="1"/>
  <c r="H102" i="1"/>
  <c r="B102" i="1"/>
  <c r="B98" i="1"/>
  <c r="B97" i="1"/>
  <c r="H96" i="1"/>
  <c r="B96" i="1"/>
  <c r="B95" i="1"/>
  <c r="B94" i="1"/>
  <c r="B93" i="1"/>
  <c r="H92" i="1"/>
  <c r="B92" i="1"/>
  <c r="B87" i="1"/>
  <c r="B86" i="1"/>
  <c r="B85" i="1"/>
  <c r="H84" i="1"/>
  <c r="B84" i="1"/>
  <c r="B78" i="1"/>
  <c r="B77" i="1"/>
  <c r="B76" i="1"/>
  <c r="B75" i="1"/>
  <c r="B74" i="1"/>
  <c r="B73" i="1"/>
  <c r="B72" i="1"/>
  <c r="H71" i="1"/>
  <c r="B71" i="1"/>
  <c r="H70" i="1"/>
  <c r="B70" i="1"/>
  <c r="B69" i="1"/>
  <c r="H68" i="1"/>
  <c r="B68" i="1"/>
  <c r="H67" i="1"/>
  <c r="B67" i="1"/>
  <c r="B65" i="1"/>
  <c r="B64" i="1"/>
  <c r="B63" i="1"/>
  <c r="H62" i="1"/>
  <c r="B62" i="1"/>
  <c r="B61" i="1"/>
  <c r="B55" i="1"/>
  <c r="B54" i="1"/>
  <c r="B53" i="1"/>
  <c r="B49" i="1"/>
  <c r="B48" i="1"/>
  <c r="B47" i="1"/>
  <c r="H46" i="1"/>
  <c r="B46" i="1"/>
  <c r="H41" i="1"/>
  <c r="B41" i="1"/>
  <c r="B40" i="1"/>
  <c r="H39" i="1"/>
  <c r="B39" i="1"/>
  <c r="H38" i="1"/>
  <c r="B38" i="1"/>
  <c r="B37" i="1"/>
  <c r="B33" i="1"/>
  <c r="B32" i="1"/>
  <c r="H31" i="1"/>
  <c r="B31" i="1"/>
  <c r="B30" i="1"/>
  <c r="B29" i="1"/>
  <c r="B28" i="1"/>
  <c r="B27" i="1"/>
  <c r="B26" i="1"/>
  <c r="B25" i="1"/>
  <c r="B24" i="1"/>
  <c r="H23" i="1"/>
  <c r="B23" i="1"/>
  <c r="H22" i="1"/>
  <c r="B22" i="1"/>
  <c r="B21" i="1"/>
  <c r="H20" i="1"/>
  <c r="B20" i="1"/>
  <c r="H19" i="1"/>
  <c r="B19" i="1"/>
  <c r="B18" i="1"/>
  <c r="B17" i="1"/>
  <c r="B16" i="1"/>
  <c r="H15" i="1"/>
  <c r="B15" i="1"/>
  <c r="B14" i="1"/>
  <c r="B13" i="1"/>
  <c r="B4" i="1"/>
  <c r="B3" i="1"/>
  <c r="B2" i="1"/>
  <c r="H416" i="1" l="1"/>
  <c r="H109" i="1"/>
  <c r="H133" i="1"/>
  <c r="H149" i="1"/>
  <c r="H172" i="1"/>
  <c r="H348" i="1"/>
  <c r="H180" i="1"/>
  <c r="H273" i="1"/>
  <c r="H309" i="1"/>
  <c r="H365" i="1"/>
  <c r="H297" i="1"/>
  <c r="H320" i="1"/>
  <c r="H324" i="1"/>
  <c r="H93" i="1"/>
  <c r="H317" i="1"/>
  <c r="H321" i="1"/>
  <c r="H2" i="1"/>
  <c r="H14" i="1"/>
  <c r="H27" i="1"/>
  <c r="H28" i="1"/>
  <c r="H37" i="1"/>
  <c r="H48" i="1"/>
  <c r="H49" i="1"/>
  <c r="H61" i="1"/>
  <c r="H72" i="1"/>
  <c r="H75" i="1"/>
  <c r="H76" i="1"/>
  <c r="H118" i="1"/>
  <c r="H137" i="1"/>
  <c r="H153" i="1"/>
  <c r="H160" i="1"/>
  <c r="H167" i="1"/>
  <c r="H195" i="1"/>
  <c r="H301" i="1"/>
  <c r="H302" i="1"/>
  <c r="H87" i="1"/>
  <c r="H179" i="1"/>
  <c r="H256" i="1"/>
  <c r="H262" i="1"/>
  <c r="H310" i="1"/>
  <c r="H420" i="1"/>
  <c r="H427" i="1"/>
  <c r="H3" i="1"/>
  <c r="H4" i="1"/>
  <c r="H18" i="1"/>
  <c r="H25" i="1"/>
  <c r="H26" i="1"/>
  <c r="H30" i="1"/>
  <c r="H47" i="1"/>
  <c r="H53" i="1"/>
  <c r="H54" i="1"/>
  <c r="H73" i="1"/>
  <c r="H74" i="1"/>
  <c r="H78" i="1"/>
  <c r="H95" i="1"/>
  <c r="H124" i="1"/>
  <c r="H127" i="1"/>
  <c r="H140" i="1"/>
  <c r="H143" i="1"/>
  <c r="H156" i="1"/>
  <c r="H163" i="1"/>
  <c r="H171" i="1"/>
  <c r="H176" i="1"/>
  <c r="H183" i="1"/>
  <c r="H196" i="1"/>
  <c r="H207" i="1"/>
  <c r="H230" i="1"/>
  <c r="H240" i="1"/>
  <c r="H241" i="1"/>
  <c r="H264" i="1"/>
  <c r="H279" i="1"/>
  <c r="H287" i="1"/>
  <c r="H295" i="1"/>
  <c r="H313" i="1"/>
  <c r="H327" i="1"/>
  <c r="H332" i="1"/>
  <c r="H339" i="1"/>
  <c r="H355" i="1"/>
  <c r="H374" i="1"/>
  <c r="H383" i="1"/>
  <c r="H399" i="1"/>
  <c r="H412" i="1"/>
  <c r="H419" i="1"/>
  <c r="H424" i="1"/>
  <c r="H431" i="1"/>
  <c r="H439" i="1"/>
  <c r="H65" i="1"/>
  <c r="H278" i="1"/>
  <c r="H286" i="1"/>
  <c r="H294" i="1"/>
  <c r="H307" i="1"/>
  <c r="H24" i="1"/>
  <c r="H33" i="1"/>
  <c r="H16" i="1"/>
  <c r="H32" i="1"/>
  <c r="H63" i="1"/>
  <c r="H13" i="1"/>
  <c r="H21" i="1"/>
  <c r="H29" i="1"/>
  <c r="H40" i="1"/>
  <c r="H55" i="1"/>
  <c r="H69" i="1"/>
  <c r="H77" i="1"/>
  <c r="H94" i="1"/>
  <c r="H97" i="1"/>
  <c r="H98" i="1"/>
  <c r="H104" i="1"/>
  <c r="H107" i="1"/>
  <c r="H110" i="1"/>
  <c r="H111" i="1"/>
  <c r="H119" i="1"/>
  <c r="H123" i="1"/>
  <c r="H126" i="1"/>
  <c r="H130" i="1"/>
  <c r="H131" i="1"/>
  <c r="H134" i="1"/>
  <c r="H135" i="1"/>
  <c r="H138" i="1"/>
  <c r="H139" i="1"/>
  <c r="H142" i="1"/>
  <c r="H146" i="1"/>
  <c r="H147" i="1"/>
  <c r="H150" i="1"/>
  <c r="H151" i="1"/>
  <c r="H154" i="1"/>
  <c r="H155" i="1"/>
  <c r="H158" i="1"/>
  <c r="H166" i="1"/>
  <c r="H174" i="1"/>
  <c r="H182" i="1"/>
  <c r="H198" i="1"/>
  <c r="H217" i="1"/>
  <c r="H238" i="1"/>
  <c r="H250" i="1"/>
  <c r="H299" i="1"/>
  <c r="H326" i="1"/>
  <c r="H367" i="1"/>
  <c r="H418" i="1"/>
  <c r="H353" i="1"/>
  <c r="H410" i="1"/>
  <c r="H17" i="1"/>
  <c r="H64" i="1"/>
  <c r="H85" i="1"/>
  <c r="H86" i="1"/>
  <c r="H162" i="1"/>
  <c r="H170" i="1"/>
  <c r="H178" i="1"/>
  <c r="H194" i="1"/>
  <c r="H206" i="1"/>
  <c r="H229" i="1"/>
  <c r="H267" i="1"/>
  <c r="H283" i="1"/>
  <c r="H315" i="1"/>
  <c r="H342" i="1"/>
  <c r="H402" i="1"/>
  <c r="H434" i="1"/>
  <c r="H275" i="1"/>
  <c r="H442" i="1"/>
  <c r="H159" i="1"/>
  <c r="H175" i="1"/>
  <c r="H199" i="1"/>
  <c r="H221" i="1"/>
  <c r="H239" i="1"/>
  <c r="H259" i="1"/>
  <c r="H291" i="1"/>
  <c r="H334" i="1"/>
  <c r="H388" i="1"/>
  <c r="H426" i="1"/>
  <c r="H252" i="1"/>
  <c r="H254" i="1"/>
  <c r="H260" i="1"/>
  <c r="H268" i="1"/>
  <c r="H270" i="1"/>
  <c r="H276" i="1"/>
  <c r="H284" i="1"/>
  <c r="H292" i="1"/>
  <c r="H300" i="1"/>
  <c r="H308" i="1"/>
  <c r="H316" i="1"/>
  <c r="H335" i="1"/>
  <c r="H343" i="1"/>
  <c r="H354" i="1"/>
  <c r="H389" i="1"/>
  <c r="H403" i="1"/>
  <c r="H411" i="1"/>
  <c r="H435" i="1"/>
  <c r="H443" i="1"/>
  <c r="H272" i="1"/>
  <c r="H280" i="1"/>
  <c r="H288" i="1"/>
  <c r="H296" i="1"/>
  <c r="H304" i="1"/>
  <c r="H312" i="1"/>
  <c r="H318" i="1"/>
  <c r="H319" i="1"/>
  <c r="H322" i="1"/>
  <c r="H323" i="1"/>
  <c r="H331" i="1"/>
  <c r="H347" i="1"/>
  <c r="H364" i="1"/>
  <c r="H382" i="1"/>
  <c r="H407" i="1"/>
  <c r="H415" i="1"/>
  <c r="H423" i="1"/>
  <c r="H255" i="1"/>
  <c r="H263" i="1"/>
  <c r="H271" i="1"/>
  <c r="H303" i="1"/>
  <c r="H311" i="1"/>
  <c r="H330" i="1"/>
  <c r="H338" i="1"/>
  <c r="H346" i="1"/>
  <c r="H357" i="1"/>
  <c r="H381" i="1"/>
  <c r="H398" i="1"/>
  <c r="H406" i="1"/>
  <c r="H414" i="1"/>
  <c r="H422" i="1"/>
  <c r="H430" i="1"/>
  <c r="H438" i="1"/>
</calcChain>
</file>

<file path=xl/sharedStrings.xml><?xml version="1.0" encoding="utf-8"?>
<sst xmlns="http://schemas.openxmlformats.org/spreadsheetml/2006/main" count="1556" uniqueCount="96">
  <si>
    <t>PRODUTO</t>
  </si>
  <si>
    <t>VENDEDOR</t>
  </si>
  <si>
    <t>VALOR</t>
  </si>
  <si>
    <t>COMISSÃO</t>
  </si>
  <si>
    <t>TIPO DE PRODUTO</t>
  </si>
  <si>
    <t>DATA</t>
  </si>
  <si>
    <t>MÊS</t>
  </si>
  <si>
    <t>ÓLEO</t>
  </si>
  <si>
    <t>CABO DE BATERIA</t>
  </si>
  <si>
    <t>BATERIA</t>
  </si>
  <si>
    <t>VELA</t>
  </si>
  <si>
    <t>CABO DE VELA</t>
  </si>
  <si>
    <t>AROMATIZADOR</t>
  </si>
  <si>
    <t>CARPETE</t>
  </si>
  <si>
    <t>PNEU</t>
  </si>
  <si>
    <t>PASTILHA DE FREIO</t>
  </si>
  <si>
    <t>CORREIA DENTADA</t>
  </si>
  <si>
    <t>ROLAMENTO</t>
  </si>
  <si>
    <t>FLUIDO DE FREIO</t>
  </si>
  <si>
    <t>CALOTA</t>
  </si>
  <si>
    <t>CAPA PARA VOLANTE</t>
  </si>
  <si>
    <t>CALHA DE CHUVA</t>
  </si>
  <si>
    <t>FAROL DE MILHA</t>
  </si>
  <si>
    <t>MANUTENÇÃO</t>
  </si>
  <si>
    <t>PEÇA</t>
  </si>
  <si>
    <t>ITEM DE EMERGÊNCIA</t>
  </si>
  <si>
    <t>ESTÉTICA</t>
  </si>
  <si>
    <t>TROCA DE PNEU</t>
  </si>
  <si>
    <t>TROCA DE ÓLEO</t>
  </si>
  <si>
    <t>ALINHAMENTO</t>
  </si>
  <si>
    <t>BALANCEAMENTO</t>
  </si>
  <si>
    <t>REVISÃO FREIO</t>
  </si>
  <si>
    <t>ELÉTRICA</t>
  </si>
  <si>
    <t>SERVIÇO</t>
  </si>
  <si>
    <t>LÂMPADA FAROL</t>
  </si>
  <si>
    <t>CAPA BANCO</t>
  </si>
  <si>
    <t>MARTA</t>
  </si>
  <si>
    <t>BRUNO</t>
  </si>
  <si>
    <t>JOÃO</t>
  </si>
  <si>
    <t>CAMILA</t>
  </si>
  <si>
    <t>ADITIVO RADIADOR</t>
  </si>
  <si>
    <t>CORREIA ALTERNADOR</t>
  </si>
  <si>
    <t>MARCOS</t>
  </si>
  <si>
    <t>JOANA</t>
  </si>
  <si>
    <t>PATRÍCIA</t>
  </si>
  <si>
    <t>JOSÉ</t>
  </si>
  <si>
    <t>DANILO</t>
  </si>
  <si>
    <t>PAULO</t>
  </si>
  <si>
    <t>TIPO PRODUTO</t>
  </si>
  <si>
    <t>VENDEDORES</t>
  </si>
  <si>
    <t>ANDRÉ</t>
  </si>
  <si>
    <t>FELIPE</t>
  </si>
  <si>
    <t>Total Geral</t>
  </si>
  <si>
    <t>Rótulos de Linha</t>
  </si>
  <si>
    <t>VALOR S/ COMISSÃO</t>
  </si>
  <si>
    <t>Soma de VALOR S/ COMISSÃO</t>
  </si>
  <si>
    <t xml:space="preserve"> META</t>
  </si>
  <si>
    <t>TIPO SERVIÇO</t>
  </si>
  <si>
    <t>TOTAL MÊS</t>
  </si>
  <si>
    <t>Soma de COMISSÃO</t>
  </si>
  <si>
    <t>Vendas totais</t>
  </si>
  <si>
    <t>Meta</t>
  </si>
  <si>
    <t>NOME</t>
  </si>
  <si>
    <t>EMERGÊNCIA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</si>
  <si>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</si>
  <si>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</si>
  <si>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</si>
  <si>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</si>
  <si>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</si>
  <si>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</si>
  <si>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</si>
  <si>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</si>
  <si>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</si>
  <si>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</si>
  <si>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</si>
  <si>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META</t>
  </si>
  <si>
    <t>Camila</t>
  </si>
  <si>
    <t>Marta</t>
  </si>
  <si>
    <t>Bruno</t>
  </si>
  <si>
    <t>João</t>
  </si>
  <si>
    <t>Patrícia</t>
  </si>
  <si>
    <t>Danilo</t>
  </si>
  <si>
    <t>Marcos</t>
  </si>
  <si>
    <t>Paulo</t>
  </si>
  <si>
    <t>Joana</t>
  </si>
  <si>
    <t>José</t>
  </si>
  <si>
    <t>Comportamento das Vendas - 1° semestre 2019</t>
  </si>
  <si>
    <t>MECÂNICO</t>
  </si>
  <si>
    <t>Valor por tipo de venda</t>
  </si>
  <si>
    <t>Valor e mês por tipo de venda</t>
  </si>
  <si>
    <t>Base gráfico por tipo de venda</t>
  </si>
  <si>
    <t>Total por mês</t>
  </si>
  <si>
    <t>Base para ranking</t>
  </si>
  <si>
    <t>Base para gráfico de meta</t>
  </si>
  <si>
    <t>Ranking</t>
  </si>
  <si>
    <t>Venda líquida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</si>
</sst>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&quot;R$&quot;\ #,##0"/>
    <numFmt numFmtId="165" formatCode="_-&quot;R$&quot;\ * #,##0_-;\-&quot;R$&quot;\ * #,##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14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2" fillId="0" borderId="0" xfId="1" applyFont="1" applyAlignment="1">
      <alignment horizontal="center"/>
    </xf>
    <xf numFmtId="0" fontId="0" fillId="0" borderId="0" xfId="0" applyNumberFormat="1"/>
    <xf numFmtId="0" fontId="0" fillId="0" borderId="0" xfId="0" applyAlignment="1">
      <alignment horizontal="center" wrapText="1"/>
    </xf>
    <xf numFmtId="44" fontId="0" fillId="0" borderId="0" xfId="1" applyFont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 applyAlignment="1">
      <alignment horizontal="center"/>
    </xf>
    <xf numFmtId="44" fontId="0" fillId="2" borderId="0" xfId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1" applyNumberFormat="1" applyFont="1"/>
    <xf numFmtId="9" fontId="0" fillId="0" borderId="0" xfId="2" applyFont="1"/>
    <xf numFmtId="0" fontId="0" fillId="3" borderId="1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11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fill>
        <patternFill patternType="solid">
          <bgColor theme="3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fill>
        <patternFill patternType="solid">
          <bgColor theme="0" tint="-0.14996795556505021"/>
        </patternFill>
      </fill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StyleLight1 2" pivot="0" table="0" count="10">
      <tableStyleElement type="wholeTable" dxfId="10"/>
      <tableStyleElement type="headerRow" dxfId="9"/>
    </tableStyle>
    <tableStyle name="SlicerStyleLight1 2 2" pivot="0" table="0" count="10">
      <tableStyleElement type="wholeTable" dxfId="8"/>
      <tableStyleElement type="headerRow" dxfId="7"/>
    </tableStyle>
  </tableStyles>
  <colors>
    <mruColors>
      <color rgb="FFFFCC00"/>
      <color rgb="FF000000"/>
      <color rgb="FFFFCC66"/>
      <color rgb="FFFFD243"/>
      <color rgb="FFFFD13F"/>
      <color rgb="FFFFFF66"/>
    </mruColors>
  </color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patternFill patternType="solid">
              <fgColor auto="1"/>
              <bgColor rgb="FFFFD243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D13F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CC6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C000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D243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D13F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CC6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rgb="FFFFC000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Light1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StyleLight1 2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 Controle de Vendas.xlsx]Din!Tabela dinâmica2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gradFill flip="none" rotWithShape="1">
            <a:gsLst>
              <a:gs pos="0">
                <a:schemeClr val="accent2">
                  <a:lumMod val="67000"/>
                </a:schemeClr>
              </a:gs>
              <a:gs pos="48000">
                <a:schemeClr val="accent2">
                  <a:lumMod val="97000"/>
                  <a:lumOff val="3000"/>
                </a:schemeClr>
              </a:gs>
              <a:gs pos="100000">
                <a:schemeClr val="accent2">
                  <a:lumMod val="60000"/>
                  <a:lumOff val="40000"/>
                </a:schemeClr>
              </a:gs>
            </a:gsLst>
            <a:lin ang="16200000" scaled="1"/>
            <a:tileRect/>
          </a:gradFill>
          <a:ln>
            <a:solidFill>
              <a:schemeClr val="accent4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gradFill flip="none" rotWithShape="1">
            <a:gsLst>
              <a:gs pos="0">
                <a:schemeClr val="accent4">
                  <a:lumMod val="5000"/>
                  <a:lumOff val="95000"/>
                </a:schemeClr>
              </a:gs>
              <a:gs pos="74000">
                <a:schemeClr val="accent4">
                  <a:lumMod val="45000"/>
                  <a:lumOff val="55000"/>
                </a:schemeClr>
              </a:gs>
              <a:gs pos="83000">
                <a:schemeClr val="accent4">
                  <a:lumMod val="45000"/>
                  <a:lumOff val="55000"/>
                </a:schemeClr>
              </a:gs>
              <a:gs pos="100000">
                <a:schemeClr val="accent4">
                  <a:lumMod val="30000"/>
                  <a:lumOff val="70000"/>
                </a:schemeClr>
              </a:gs>
            </a:gsLst>
            <a:lin ang="5400000" scaled="1"/>
            <a:tileRect/>
          </a:gra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7"/>
      </c:pivotFmt>
    </c:pivotFmts>
    <c:plotArea>
      <c:layout>
        <c:manualLayout>
          <c:layoutTarget val="inner"/>
          <c:xMode val="edge"/>
          <c:yMode val="edge"/>
          <c:x val="9.3715841538114117E-2"/>
          <c:y val="5.2088977158548218E-2"/>
          <c:w val="0.87944463029330089"/>
          <c:h val="0.706665570751132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Din!$B$3</c:f>
              <c:strCache>
                <c:ptCount val="1"/>
                <c:pt idx="0">
                  <c:v>Vendas totais</c:v>
                </c:pt>
              </c:strCache>
            </c:strRef>
          </c:tx>
          <c:spPr>
            <a:gradFill flip="none" rotWithShape="1">
              <a:gsLst>
                <a:gs pos="0">
                  <a:schemeClr val="accent4">
                    <a:lumMod val="5000"/>
                    <a:lumOff val="95000"/>
                  </a:schemeClr>
                </a:gs>
                <a:gs pos="74000">
                  <a:schemeClr val="accent4">
                    <a:lumMod val="45000"/>
                    <a:lumOff val="55000"/>
                  </a:schemeClr>
                </a:gs>
                <a:gs pos="83000">
                  <a:schemeClr val="accent4">
                    <a:lumMod val="45000"/>
                    <a:lumOff val="55000"/>
                  </a:schemeClr>
                </a:gs>
                <a:gs pos="100000">
                  <a:schemeClr val="accent4">
                    <a:lumMod val="30000"/>
                    <a:lumOff val="70000"/>
                  </a:schemeClr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Din!$A$4:$A$10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Din!$B$4:$B$10</c:f>
              <c:numCache>
                <c:formatCode>"R$"\ #,##0</c:formatCode>
                <c:ptCount val="6"/>
                <c:pt idx="0">
                  <c:v>5879</c:v>
                </c:pt>
                <c:pt idx="1">
                  <c:v>8754</c:v>
                </c:pt>
                <c:pt idx="2">
                  <c:v>7665</c:v>
                </c:pt>
                <c:pt idx="3">
                  <c:v>7345</c:v>
                </c:pt>
                <c:pt idx="4">
                  <c:v>6330</c:v>
                </c:pt>
                <c:pt idx="5">
                  <c:v>5220</c:v>
                </c:pt>
              </c:numCache>
            </c:numRef>
          </c:val>
        </c:ser>
        <c:ser>
          <c:idx val="1"/>
          <c:order val="1"/>
          <c:tx>
            <c:strRef>
              <c:f>Din!$C$3</c:f>
              <c:strCache>
                <c:ptCount val="1"/>
                <c:pt idx="0">
                  <c:v>Venda líquida</c:v>
                </c:pt>
              </c:strCache>
            </c:strRef>
          </c:tx>
          <c:spPr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ln>
              <a:solidFill>
                <a:schemeClr val="accent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Din!$A$4:$A$10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Din!$C$4:$C$10</c:f>
              <c:numCache>
                <c:formatCode>"R$"\ #,##0</c:formatCode>
                <c:ptCount val="6"/>
                <c:pt idx="0">
                  <c:v>5291.1</c:v>
                </c:pt>
                <c:pt idx="1">
                  <c:v>7878.6</c:v>
                </c:pt>
                <c:pt idx="2">
                  <c:v>6898.5</c:v>
                </c:pt>
                <c:pt idx="3">
                  <c:v>6610.5</c:v>
                </c:pt>
                <c:pt idx="4">
                  <c:v>5697</c:v>
                </c:pt>
                <c:pt idx="5">
                  <c:v>4698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11500896"/>
        <c:axId val="611502016"/>
      </c:barChart>
      <c:lineChart>
        <c:grouping val="standard"/>
        <c:varyColors val="0"/>
        <c:ser>
          <c:idx val="2"/>
          <c:order val="2"/>
          <c:tx>
            <c:strRef>
              <c:f>Din!$D$3</c:f>
              <c:strCache>
                <c:ptCount val="1"/>
                <c:pt idx="0">
                  <c:v> META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Din!$A$4:$A$10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Din!$D$4:$D$10</c:f>
              <c:numCache>
                <c:formatCode>General</c:formatCode>
                <c:ptCount val="6"/>
                <c:pt idx="0">
                  <c:v>8000</c:v>
                </c:pt>
                <c:pt idx="1">
                  <c:v>8000</c:v>
                </c:pt>
                <c:pt idx="2">
                  <c:v>8000</c:v>
                </c:pt>
                <c:pt idx="3">
                  <c:v>8000</c:v>
                </c:pt>
                <c:pt idx="4">
                  <c:v>8000</c:v>
                </c:pt>
                <c:pt idx="5">
                  <c:v>8000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500896"/>
        <c:axId val="611502016"/>
      </c:lineChart>
      <c:catAx>
        <c:axId val="61150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1502016"/>
        <c:crosses val="autoZero"/>
        <c:auto val="1"/>
        <c:lblAlgn val="ctr"/>
        <c:lblOffset val="100"/>
        <c:noMultiLvlLbl val="0"/>
      </c:catAx>
      <c:valAx>
        <c:axId val="611502016"/>
        <c:scaling>
          <c:orientation val="minMax"/>
        </c:scaling>
        <c:delete val="0"/>
        <c:axPos val="l"/>
        <c:numFmt formatCode="&quot;R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15008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23773413898717577"/>
          <c:y val="0.88177718040351105"/>
          <c:w val="0.52453156351973784"/>
          <c:h val="6.4615916185093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 Controle de Vendas.xlsx]Din!Tabela dinâmica3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gradFill flip="none" rotWithShape="1">
            <a:gsLst>
              <a:gs pos="0">
                <a:schemeClr val="accent1">
                  <a:lumMod val="67000"/>
                </a:schemeClr>
              </a:gs>
              <a:gs pos="48000">
                <a:schemeClr val="accent1">
                  <a:lumMod val="97000"/>
                  <a:lumOff val="3000"/>
                </a:schemeClr>
              </a:gs>
              <a:gs pos="100000">
                <a:schemeClr val="accent1">
                  <a:lumMod val="60000"/>
                  <a:lumOff val="40000"/>
                </a:schemeClr>
              </a:gs>
            </a:gsLst>
            <a:lin ang="16200000" scaled="1"/>
            <a:tileRect/>
          </a:gra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9.4425536958619327E-2"/>
          <c:y val="5.309489658087109E-2"/>
          <c:w val="0.8719421937176759"/>
          <c:h val="0.810797457221932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Din!$H$3</c:f>
              <c:strCache>
                <c:ptCount val="1"/>
                <c:pt idx="0">
                  <c:v>Total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67000"/>
                  </a:schemeClr>
                </a:gs>
                <a:gs pos="48000">
                  <a:schemeClr val="accent1">
                    <a:lumMod val="97000"/>
                    <a:lumOff val="3000"/>
                  </a:schemeClr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Din!$G$4:$G$10</c:f>
              <c:strCache>
                <c:ptCount val="6"/>
                <c:pt idx="0">
                  <c:v>Jun</c:v>
                </c:pt>
                <c:pt idx="1">
                  <c:v>Mai</c:v>
                </c:pt>
                <c:pt idx="2">
                  <c:v>Abr</c:v>
                </c:pt>
                <c:pt idx="3">
                  <c:v>Mar</c:v>
                </c:pt>
                <c:pt idx="4">
                  <c:v>Fev</c:v>
                </c:pt>
                <c:pt idx="5">
                  <c:v>Jan</c:v>
                </c:pt>
              </c:strCache>
            </c:strRef>
          </c:cat>
          <c:val>
            <c:numRef>
              <c:f>Din!$H$4:$H$10</c:f>
              <c:numCache>
                <c:formatCode>"R$"\ #,##0</c:formatCode>
                <c:ptCount val="6"/>
                <c:pt idx="0">
                  <c:v>2983.5</c:v>
                </c:pt>
                <c:pt idx="1">
                  <c:v>2947.5</c:v>
                </c:pt>
                <c:pt idx="2">
                  <c:v>3289.5</c:v>
                </c:pt>
                <c:pt idx="3">
                  <c:v>4243.5</c:v>
                </c:pt>
                <c:pt idx="4">
                  <c:v>3897</c:v>
                </c:pt>
                <c:pt idx="5">
                  <c:v>3258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1504256"/>
        <c:axId val="611504816"/>
      </c:barChart>
      <c:catAx>
        <c:axId val="611504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1504816"/>
        <c:crosses val="autoZero"/>
        <c:auto val="1"/>
        <c:lblAlgn val="ctr"/>
        <c:lblOffset val="100"/>
        <c:noMultiLvlLbl val="0"/>
      </c:catAx>
      <c:valAx>
        <c:axId val="61150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1504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96620766086043"/>
          <c:y val="8.0150554097404486E-2"/>
          <c:w val="0.73944461942257222"/>
          <c:h val="0.77025481189851264"/>
        </c:manualLayout>
      </c:layout>
      <c:doughnutChart>
        <c:varyColors val="1"/>
        <c:ser>
          <c:idx val="0"/>
          <c:order val="0"/>
          <c:tx>
            <c:strRef>
              <c:f>Din!$M$4</c:f>
              <c:strCache>
                <c:ptCount val="1"/>
                <c:pt idx="0">
                  <c:v>PEÇA</c:v>
                </c:pt>
              </c:strCache>
            </c:strRef>
          </c:tx>
          <c:spPr>
            <a:ln>
              <a:noFill/>
            </a:ln>
            <a:effectLst>
              <a:outerShdw blurRad="50800" dist="50800" dir="5400000" algn="ctr" rotWithShape="0">
                <a:schemeClr val="tx1"/>
              </a:outerShdw>
            </a:effectLst>
          </c:spPr>
          <c:dPt>
            <c:idx val="0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50800" dir="5400000" algn="ctr" rotWithShape="0">
                  <a:schemeClr val="tx1"/>
                </a:outerShdw>
              </a:effectLst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50800" dir="5400000" algn="ctr" rotWithShape="0">
                  <a:schemeClr val="tx1"/>
                </a:outerShdw>
              </a:effectLst>
            </c:spPr>
          </c:dPt>
          <c:dLbls>
            <c:dLbl>
              <c:idx val="0"/>
              <c:layout>
                <c:manualLayout>
                  <c:x val="0.22049430721246036"/>
                  <c:y val="-3.611125261256088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2526798870801692"/>
                  <c:y val="-6.4902686870842727E-3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Din!$N$3:$O$3</c:f>
              <c:strCache>
                <c:ptCount val="2"/>
                <c:pt idx="0">
                  <c:v>PEÇA</c:v>
                </c:pt>
                <c:pt idx="1">
                  <c:v>TOTAL MÊS</c:v>
                </c:pt>
              </c:strCache>
            </c:strRef>
          </c:cat>
          <c:val>
            <c:numRef>
              <c:f>Din!$N$4:$O$4</c:f>
              <c:numCache>
                <c:formatCode>_-"R$"\ * #,##0_-;\-"R$"\ * #,##0_-;_-"R$"\ * "-"??_-;_-@_-</c:formatCode>
                <c:ptCount val="2"/>
                <c:pt idx="0">
                  <c:v>3897</c:v>
                </c:pt>
                <c:pt idx="1">
                  <c:v>7878.6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61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233681440749786E-2"/>
          <c:y val="0.89409667541557303"/>
          <c:w val="0.62453040760402312"/>
          <c:h val="6.7579972030088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80347450206133E-2"/>
          <c:y val="0.10572929313100551"/>
          <c:w val="0.74125480155515544"/>
          <c:h val="0.76932828951001242"/>
        </c:manualLayout>
      </c:layout>
      <c:doughnutChart>
        <c:varyColors val="1"/>
        <c:ser>
          <c:idx val="0"/>
          <c:order val="0"/>
          <c:tx>
            <c:v>Fundo</c:v>
          </c:tx>
          <c:spPr>
            <a:solidFill>
              <a:schemeClr val="accent1">
                <a:lumMod val="50000"/>
              </a:schemeClr>
            </a:solidFill>
            <a:ln w="9525"/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val>
            <c:numLit>
              <c:formatCode>General</c:formatCode>
              <c:ptCount val="2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5"/>
      </c:doughnutChart>
      <c:doughnutChart>
        <c:varyColors val="1"/>
        <c:ser>
          <c:idx val="1"/>
          <c:order val="1"/>
          <c:spPr>
            <a:ln w="3175">
              <a:solidFill>
                <a:schemeClr val="tx1">
                  <a:lumMod val="15000"/>
                  <a:lumOff val="85000"/>
                  <a:alpha val="37000"/>
                </a:schemeClr>
              </a:solidFill>
            </a:ln>
          </c:spPr>
          <c:explosion val="1"/>
          <c:dPt>
            <c:idx val="0"/>
            <c:bubble3D val="0"/>
            <c:spPr>
              <a:noFill/>
              <a:ln w="3175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alpha val="70000"/>
                </a:schemeClr>
              </a:solidFill>
              <a:ln w="3175">
                <a:solidFill>
                  <a:schemeClr val="tx1">
                    <a:lumMod val="15000"/>
                    <a:lumOff val="85000"/>
                    <a:alpha val="37000"/>
                  </a:schemeClr>
                </a:solidFill>
              </a:ln>
              <a:effectLst/>
            </c:spPr>
          </c:dPt>
          <c:val>
            <c:numRef>
              <c:f>Din!$U$5:$U$6</c:f>
              <c:numCache>
                <c:formatCode>0%</c:formatCode>
                <c:ptCount val="2"/>
                <c:pt idx="0">
                  <c:v>0.98482500000000006</c:v>
                </c:pt>
                <c:pt idx="1">
                  <c:v>1.5174999999999939E-2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5"/>
      </c:doughnutChart>
      <c:spPr>
        <a:noFill/>
        <a:ln>
          <a:noFill/>
        </a:ln>
        <a:effectLst>
          <a:softEdge rad="0"/>
        </a:effec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chart" Target="../charts/chart3.xml"/><Relationship Id="rId7" Type="http://schemas.openxmlformats.org/officeDocument/2006/relationships/image" Target="../media/image2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emf"/><Relationship Id="rId5" Type="http://schemas.openxmlformats.org/officeDocument/2006/relationships/chart" Target="../charts/chart4.xml"/><Relationship Id="rId4" Type="http://schemas.openxmlformats.org/officeDocument/2006/relationships/hyperlink" Target="#'Base de Vend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#Dash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3" Type="http://schemas.openxmlformats.org/officeDocument/2006/relationships/image" Target="../media/image10.jpeg"/><Relationship Id="rId7" Type="http://schemas.openxmlformats.org/officeDocument/2006/relationships/image" Target="../media/image14.jpeg"/><Relationship Id="rId12" Type="http://schemas.openxmlformats.org/officeDocument/2006/relationships/image" Target="../media/image19.jpeg"/><Relationship Id="rId2" Type="http://schemas.openxmlformats.org/officeDocument/2006/relationships/image" Target="../media/image9.jpeg"/><Relationship Id="rId1" Type="http://schemas.openxmlformats.org/officeDocument/2006/relationships/image" Target="../media/image8.jpeg"/><Relationship Id="rId6" Type="http://schemas.openxmlformats.org/officeDocument/2006/relationships/image" Target="../media/image13.jpeg"/><Relationship Id="rId11" Type="http://schemas.openxmlformats.org/officeDocument/2006/relationships/image" Target="../media/image18.jpeg"/><Relationship Id="rId5" Type="http://schemas.openxmlformats.org/officeDocument/2006/relationships/image" Target="../media/image12.jpeg"/><Relationship Id="rId10" Type="http://schemas.openxmlformats.org/officeDocument/2006/relationships/image" Target="../media/image17.jpeg"/><Relationship Id="rId4" Type="http://schemas.openxmlformats.org/officeDocument/2006/relationships/image" Target="../media/image11.jpeg"/><Relationship Id="rId9" Type="http://schemas.openxmlformats.org/officeDocument/2006/relationships/image" Target="../media/image1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58270</xdr:colOff>
      <xdr:row>1</xdr:row>
      <xdr:rowOff>1680</xdr:rowOff>
    </xdr:from>
    <xdr:to>
      <xdr:col>23</xdr:col>
      <xdr:colOff>336176</xdr:colOff>
      <xdr:row>45</xdr:row>
      <xdr:rowOff>156881</xdr:rowOff>
    </xdr:to>
    <xdr:sp macro="" textlink="">
      <xdr:nvSpPr>
        <xdr:cNvPr id="2" name="Retângulo de cantos arredondados 1"/>
        <xdr:cNvSpPr/>
      </xdr:nvSpPr>
      <xdr:spPr>
        <a:xfrm>
          <a:off x="58270" y="68915"/>
          <a:ext cx="14195612" cy="8537201"/>
        </a:xfrm>
        <a:prstGeom prst="roundRect">
          <a:avLst>
            <a:gd name="adj" fmla="val 2319"/>
          </a:avLst>
        </a:prstGeom>
        <a:solidFill>
          <a:schemeClr val="tx2">
            <a:lumMod val="75000"/>
          </a:schemeClr>
        </a:solidFill>
        <a:ln>
          <a:noFill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280147</xdr:colOff>
      <xdr:row>7</xdr:row>
      <xdr:rowOff>37540</xdr:rowOff>
    </xdr:from>
    <xdr:to>
      <xdr:col>11</xdr:col>
      <xdr:colOff>235322</xdr:colOff>
      <xdr:row>26</xdr:row>
      <xdr:rowOff>179294</xdr:rowOff>
    </xdr:to>
    <xdr:grpSp>
      <xdr:nvGrpSpPr>
        <xdr:cNvPr id="60" name="Grupo 59"/>
        <xdr:cNvGrpSpPr/>
      </xdr:nvGrpSpPr>
      <xdr:grpSpPr>
        <a:xfrm>
          <a:off x="280147" y="1247775"/>
          <a:ext cx="6611469" cy="3761254"/>
          <a:chOff x="246529" y="1247775"/>
          <a:chExt cx="6611469" cy="3380254"/>
        </a:xfrm>
      </xdr:grpSpPr>
      <xdr:sp macro="" textlink="">
        <xdr:nvSpPr>
          <xdr:cNvPr id="16" name="Retângulo de cantos arredondados 15"/>
          <xdr:cNvSpPr/>
        </xdr:nvSpPr>
        <xdr:spPr>
          <a:xfrm>
            <a:off x="246529" y="1411941"/>
            <a:ext cx="6611469" cy="3216088"/>
          </a:xfrm>
          <a:prstGeom prst="roundRect">
            <a:avLst>
              <a:gd name="adj" fmla="val 7259"/>
            </a:avLst>
          </a:prstGeom>
          <a:solidFill>
            <a:schemeClr val="bg1">
              <a:lumMod val="85000"/>
            </a:schemeClr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graphicFrame macro="">
        <xdr:nvGraphicFramePr>
          <xdr:cNvPr id="5" name="Gráfico 4"/>
          <xdr:cNvGraphicFramePr>
            <a:graphicFrameLocks/>
          </xdr:cNvGraphicFramePr>
        </xdr:nvGraphicFramePr>
        <xdr:xfrm>
          <a:off x="313764" y="1647264"/>
          <a:ext cx="6308913" cy="298076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4" name="Retângulo de cantos arredondados 33"/>
          <xdr:cNvSpPr/>
        </xdr:nvSpPr>
        <xdr:spPr>
          <a:xfrm>
            <a:off x="280145" y="1277469"/>
            <a:ext cx="3283325" cy="280147"/>
          </a:xfrm>
          <a:prstGeom prst="roundRect">
            <a:avLst>
              <a:gd name="adj" fmla="val 30509"/>
            </a:avLst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6" name="CaixaDeTexto 5"/>
          <xdr:cNvSpPr txBox="1"/>
        </xdr:nvSpPr>
        <xdr:spPr>
          <a:xfrm>
            <a:off x="246529" y="1247775"/>
            <a:ext cx="3126441" cy="2874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pt-BR" sz="1800">
                <a:solidFill>
                  <a:schemeClr val="bg1"/>
                </a:solidFill>
                <a:latin typeface="Berlin Sans FB" panose="020E0602020502020306" pitchFamily="34" charset="0"/>
              </a:rPr>
              <a:t>Comportamento das vendas</a:t>
            </a:r>
          </a:p>
        </xdr:txBody>
      </xdr:sp>
    </xdr:grpSp>
    <xdr:clientData/>
  </xdr:twoCellAnchor>
  <xdr:twoCellAnchor>
    <xdr:from>
      <xdr:col>0</xdr:col>
      <xdr:colOff>230837</xdr:colOff>
      <xdr:row>28</xdr:row>
      <xdr:rowOff>33618</xdr:rowOff>
    </xdr:from>
    <xdr:to>
      <xdr:col>11</xdr:col>
      <xdr:colOff>302558</xdr:colOff>
      <xdr:row>43</xdr:row>
      <xdr:rowOff>112058</xdr:rowOff>
    </xdr:to>
    <xdr:sp macro="" textlink="">
      <xdr:nvSpPr>
        <xdr:cNvPr id="49" name="Retângulo de cantos arredondados 48"/>
        <xdr:cNvSpPr/>
      </xdr:nvSpPr>
      <xdr:spPr>
        <a:xfrm>
          <a:off x="230837" y="5244353"/>
          <a:ext cx="6728015" cy="2935940"/>
        </a:xfrm>
        <a:prstGeom prst="roundRect">
          <a:avLst>
            <a:gd name="adj" fmla="val 7259"/>
          </a:avLst>
        </a:prstGeom>
        <a:solidFill>
          <a:schemeClr val="bg1">
            <a:lumMod val="85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282443</xdr:colOff>
      <xdr:row>27</xdr:row>
      <xdr:rowOff>118781</xdr:rowOff>
    </xdr:from>
    <xdr:to>
      <xdr:col>7</xdr:col>
      <xdr:colOff>381001</xdr:colOff>
      <xdr:row>29</xdr:row>
      <xdr:rowOff>17928</xdr:rowOff>
    </xdr:to>
    <xdr:sp macro="" textlink="">
      <xdr:nvSpPr>
        <xdr:cNvPr id="47" name="Retângulo de cantos arredondados 46"/>
        <xdr:cNvSpPr/>
      </xdr:nvSpPr>
      <xdr:spPr>
        <a:xfrm>
          <a:off x="282443" y="5139016"/>
          <a:ext cx="4334382" cy="280147"/>
        </a:xfrm>
        <a:prstGeom prst="roundRect">
          <a:avLst>
            <a:gd name="adj" fmla="val 30509"/>
          </a:avLst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292175</xdr:colOff>
      <xdr:row>27</xdr:row>
      <xdr:rowOff>77883</xdr:rowOff>
    </xdr:from>
    <xdr:to>
      <xdr:col>7</xdr:col>
      <xdr:colOff>190500</xdr:colOff>
      <xdr:row>29</xdr:row>
      <xdr:rowOff>56031</xdr:rowOff>
    </xdr:to>
    <xdr:sp macro="" textlink="">
      <xdr:nvSpPr>
        <xdr:cNvPr id="33" name="CaixaDeTexto 32"/>
        <xdr:cNvSpPr txBox="1"/>
      </xdr:nvSpPr>
      <xdr:spPr>
        <a:xfrm>
          <a:off x="292175" y="5098118"/>
          <a:ext cx="4134149" cy="3591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800">
              <a:solidFill>
                <a:schemeClr val="bg1"/>
              </a:solidFill>
              <a:latin typeface="Berlin Sans FB" panose="020E0602020502020306" pitchFamily="34" charset="0"/>
            </a:rPr>
            <a:t>Venda líquida por tipo</a:t>
          </a:r>
          <a:r>
            <a:rPr lang="pt-BR" sz="1800" baseline="0">
              <a:solidFill>
                <a:schemeClr val="bg1"/>
              </a:solidFill>
              <a:latin typeface="Berlin Sans FB" panose="020E0602020502020306" pitchFamily="34" charset="0"/>
            </a:rPr>
            <a:t> de venda</a:t>
          </a:r>
          <a:endParaRPr lang="pt-BR" sz="1800">
            <a:solidFill>
              <a:schemeClr val="bg1"/>
            </a:solidFill>
            <a:latin typeface="Berlin Sans FB" panose="020E0602020502020306" pitchFamily="34" charset="0"/>
          </a:endParaRPr>
        </a:p>
      </xdr:txBody>
    </xdr:sp>
    <xdr:clientData/>
  </xdr:twoCellAnchor>
  <xdr:twoCellAnchor>
    <xdr:from>
      <xdr:col>0</xdr:col>
      <xdr:colOff>288688</xdr:colOff>
      <xdr:row>29</xdr:row>
      <xdr:rowOff>123266</xdr:rowOff>
    </xdr:from>
    <xdr:to>
      <xdr:col>11</xdr:col>
      <xdr:colOff>239747</xdr:colOff>
      <xdr:row>31</xdr:row>
      <xdr:rowOff>156884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TIPO DE PRODUTO"/>
            <xdr:cNvGraphicFramePr>
              <a:graphicFrameLocks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O DE PRODU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8688" y="5524501"/>
              <a:ext cx="6607353" cy="41461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>
    <xdr:from>
      <xdr:col>0</xdr:col>
      <xdr:colOff>234729</xdr:colOff>
      <xdr:row>31</xdr:row>
      <xdr:rowOff>89646</xdr:rowOff>
    </xdr:from>
    <xdr:to>
      <xdr:col>11</xdr:col>
      <xdr:colOff>176057</xdr:colOff>
      <xdr:row>43</xdr:row>
      <xdr:rowOff>42577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224118</xdr:colOff>
      <xdr:row>27</xdr:row>
      <xdr:rowOff>107019</xdr:rowOff>
    </xdr:from>
    <xdr:to>
      <xdr:col>17</xdr:col>
      <xdr:colOff>268940</xdr:colOff>
      <xdr:row>44</xdr:row>
      <xdr:rowOff>22412</xdr:rowOff>
    </xdr:to>
    <xdr:grpSp>
      <xdr:nvGrpSpPr>
        <xdr:cNvPr id="75" name="Grupo 74"/>
        <xdr:cNvGrpSpPr/>
      </xdr:nvGrpSpPr>
      <xdr:grpSpPr>
        <a:xfrm>
          <a:off x="6880412" y="5127254"/>
          <a:ext cx="3675528" cy="3153893"/>
          <a:chOff x="9816354" y="5384989"/>
          <a:chExt cx="3675528" cy="3153893"/>
        </a:xfrm>
      </xdr:grpSpPr>
      <xdr:graphicFrame macro="">
        <xdr:nvGraphicFramePr>
          <xdr:cNvPr id="11" name="Gráfico 10"/>
          <xdr:cNvGraphicFramePr>
            <a:graphicFrameLocks/>
          </xdr:cNvGraphicFramePr>
        </xdr:nvGraphicFramePr>
        <xdr:xfrm>
          <a:off x="9816354" y="5849471"/>
          <a:ext cx="3675528" cy="26894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58" name="Retângulo de cantos arredondados 57"/>
          <xdr:cNvSpPr/>
        </xdr:nvSpPr>
        <xdr:spPr>
          <a:xfrm>
            <a:off x="10042706" y="5425887"/>
            <a:ext cx="3090589" cy="280147"/>
          </a:xfrm>
          <a:prstGeom prst="roundRect">
            <a:avLst>
              <a:gd name="adj" fmla="val 30509"/>
            </a:avLst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59" name="CaixaDeTexto 58"/>
          <xdr:cNvSpPr txBox="1"/>
        </xdr:nvSpPr>
        <xdr:spPr>
          <a:xfrm>
            <a:off x="10107706" y="5384989"/>
            <a:ext cx="2790265" cy="359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pt-BR" sz="1800">
                <a:solidFill>
                  <a:schemeClr val="bg1"/>
                </a:solidFill>
                <a:latin typeface="Berlin Sans FB" panose="020E0602020502020306" pitchFamily="34" charset="0"/>
              </a:rPr>
              <a:t>Mensal p</a:t>
            </a:r>
            <a:r>
              <a:rPr lang="pt-BR" sz="1800" baseline="0">
                <a:solidFill>
                  <a:schemeClr val="bg1"/>
                </a:solidFill>
                <a:latin typeface="Berlin Sans FB" panose="020E0602020502020306" pitchFamily="34" charset="0"/>
              </a:rPr>
              <a:t>or tipo de venda</a:t>
            </a:r>
            <a:endParaRPr lang="pt-BR" sz="1800">
              <a:solidFill>
                <a:schemeClr val="bg1"/>
              </a:solidFill>
              <a:latin typeface="Berlin Sans FB" panose="020E0602020502020306" pitchFamily="34" charset="0"/>
            </a:endParaRPr>
          </a:p>
        </xdr:txBody>
      </xdr:sp>
    </xdr:grpSp>
    <xdr:clientData/>
  </xdr:twoCellAnchor>
  <xdr:twoCellAnchor>
    <xdr:from>
      <xdr:col>21</xdr:col>
      <xdr:colOff>437028</xdr:colOff>
      <xdr:row>40</xdr:row>
      <xdr:rowOff>87404</xdr:rowOff>
    </xdr:from>
    <xdr:to>
      <xdr:col>23</xdr:col>
      <xdr:colOff>179292</xdr:colOff>
      <xdr:row>44</xdr:row>
      <xdr:rowOff>168088</xdr:rowOff>
    </xdr:to>
    <xdr:sp macro="" textlink="">
      <xdr:nvSpPr>
        <xdr:cNvPr id="61" name="Retângulo de cantos arredondados 60">
          <a:hlinkClick xmlns:r="http://schemas.openxmlformats.org/officeDocument/2006/relationships" r:id="rId4"/>
        </xdr:cNvPr>
        <xdr:cNvSpPr/>
      </xdr:nvSpPr>
      <xdr:spPr>
        <a:xfrm>
          <a:off x="13144499" y="7584139"/>
          <a:ext cx="952499" cy="842684"/>
        </a:xfrm>
        <a:prstGeom prst="roundRect">
          <a:avLst>
            <a:gd name="adj" fmla="val 30509"/>
          </a:avLst>
        </a:prstGeom>
        <a:solidFill>
          <a:schemeClr val="bg1">
            <a:lumMod val="6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</a:rPr>
            <a:t>Consultar base de vendas</a:t>
          </a:r>
        </a:p>
      </xdr:txBody>
    </xdr:sp>
    <xdr:clientData/>
  </xdr:twoCellAnchor>
  <xdr:twoCellAnchor>
    <xdr:from>
      <xdr:col>0</xdr:col>
      <xdr:colOff>257735</xdr:colOff>
      <xdr:row>1</xdr:row>
      <xdr:rowOff>100294</xdr:rowOff>
    </xdr:from>
    <xdr:to>
      <xdr:col>23</xdr:col>
      <xdr:colOff>56028</xdr:colOff>
      <xdr:row>5</xdr:row>
      <xdr:rowOff>179294</xdr:rowOff>
    </xdr:to>
    <xdr:grpSp>
      <xdr:nvGrpSpPr>
        <xdr:cNvPr id="76" name="Grupo 75"/>
        <xdr:cNvGrpSpPr/>
      </xdr:nvGrpSpPr>
      <xdr:grpSpPr>
        <a:xfrm>
          <a:off x="257735" y="167529"/>
          <a:ext cx="13715999" cy="841000"/>
          <a:chOff x="257736" y="167529"/>
          <a:chExt cx="13503088" cy="841000"/>
        </a:xfrm>
      </xdr:grpSpPr>
      <xdr:sp macro="" textlink="">
        <xdr:nvSpPr>
          <xdr:cNvPr id="62" name="Retângulo de cantos arredondados 61"/>
          <xdr:cNvSpPr/>
        </xdr:nvSpPr>
        <xdr:spPr>
          <a:xfrm>
            <a:off x="257736" y="167529"/>
            <a:ext cx="13503088" cy="841000"/>
          </a:xfrm>
          <a:prstGeom prst="roundRect">
            <a:avLst>
              <a:gd name="adj" fmla="val 30509"/>
            </a:avLst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3" name="CaixaDeTexto 2"/>
          <xdr:cNvSpPr txBox="1"/>
        </xdr:nvSpPr>
        <xdr:spPr>
          <a:xfrm>
            <a:off x="739588" y="284066"/>
            <a:ext cx="10611971" cy="5524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pt-BR" sz="4000">
                <a:solidFill>
                  <a:schemeClr val="bg1"/>
                </a:solidFill>
                <a:latin typeface="Berlin Sans FB" panose="020E0602020502020306" pitchFamily="34" charset="0"/>
              </a:rPr>
              <a:t>Controle</a:t>
            </a:r>
            <a:r>
              <a:rPr lang="pt-BR" sz="4000" baseline="0">
                <a:solidFill>
                  <a:schemeClr val="bg1"/>
                </a:solidFill>
                <a:latin typeface="Berlin Sans FB" panose="020E0602020502020306" pitchFamily="34" charset="0"/>
              </a:rPr>
              <a:t> de Vendas - 1° Semestre/2019</a:t>
            </a:r>
            <a:endParaRPr lang="pt-BR" sz="4000">
              <a:solidFill>
                <a:schemeClr val="bg1"/>
              </a:solidFill>
              <a:latin typeface="Berlin Sans FB" panose="020E0602020502020306" pitchFamily="34" charset="0"/>
            </a:endParaRPr>
          </a:p>
        </xdr:txBody>
      </xdr:sp>
    </xdr:grpSp>
    <xdr:clientData/>
  </xdr:twoCellAnchor>
  <xdr:twoCellAnchor>
    <xdr:from>
      <xdr:col>17</xdr:col>
      <xdr:colOff>89645</xdr:colOff>
      <xdr:row>27</xdr:row>
      <xdr:rowOff>100294</xdr:rowOff>
    </xdr:from>
    <xdr:to>
      <xdr:col>22</xdr:col>
      <xdr:colOff>493057</xdr:colOff>
      <xdr:row>43</xdr:row>
      <xdr:rowOff>122703</xdr:rowOff>
    </xdr:to>
    <xdr:grpSp>
      <xdr:nvGrpSpPr>
        <xdr:cNvPr id="74" name="Grupo 73"/>
        <xdr:cNvGrpSpPr/>
      </xdr:nvGrpSpPr>
      <xdr:grpSpPr>
        <a:xfrm>
          <a:off x="10376645" y="5120529"/>
          <a:ext cx="3429000" cy="3070409"/>
          <a:chOff x="7185482" y="5355852"/>
          <a:chExt cx="3077740" cy="3070409"/>
        </a:xfrm>
      </xdr:grpSpPr>
      <xdr:sp macro="" textlink="">
        <xdr:nvSpPr>
          <xdr:cNvPr id="56" name="Retângulo de cantos arredondados 55"/>
          <xdr:cNvSpPr/>
        </xdr:nvSpPr>
        <xdr:spPr>
          <a:xfrm>
            <a:off x="7290547" y="5396750"/>
            <a:ext cx="2972675" cy="280147"/>
          </a:xfrm>
          <a:prstGeom prst="roundRect">
            <a:avLst>
              <a:gd name="adj" fmla="val 30509"/>
            </a:avLst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57" name="CaixaDeTexto 56"/>
          <xdr:cNvSpPr txBox="1"/>
        </xdr:nvSpPr>
        <xdr:spPr>
          <a:xfrm>
            <a:off x="7384675" y="5355852"/>
            <a:ext cx="2757852" cy="359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pt-BR" sz="1800">
                <a:solidFill>
                  <a:schemeClr val="bg1"/>
                </a:solidFill>
                <a:latin typeface="Berlin Sans FB" panose="020E0602020502020306" pitchFamily="34" charset="0"/>
              </a:rPr>
              <a:t>Real</a:t>
            </a:r>
            <a:r>
              <a:rPr lang="pt-BR" sz="1800" baseline="0">
                <a:solidFill>
                  <a:schemeClr val="bg1"/>
                </a:solidFill>
                <a:latin typeface="Berlin Sans FB" panose="020E0602020502020306" pitchFamily="34" charset="0"/>
              </a:rPr>
              <a:t> x Meta (mensal)</a:t>
            </a:r>
            <a:endParaRPr lang="pt-BR" sz="1800">
              <a:solidFill>
                <a:schemeClr val="bg1"/>
              </a:solidFill>
              <a:latin typeface="Berlin Sans FB" panose="020E0602020502020306" pitchFamily="34" charset="0"/>
            </a:endParaRPr>
          </a:p>
        </xdr:txBody>
      </xdr:sp>
      <xdr:grpSp>
        <xdr:nvGrpSpPr>
          <xdr:cNvPr id="73" name="Grupo 72"/>
          <xdr:cNvGrpSpPr/>
        </xdr:nvGrpSpPr>
        <xdr:grpSpPr>
          <a:xfrm>
            <a:off x="7185482" y="5782235"/>
            <a:ext cx="2463056" cy="2644026"/>
            <a:chOff x="7185482" y="5782235"/>
            <a:chExt cx="2463056" cy="2644026"/>
          </a:xfrm>
        </xdr:grpSpPr>
        <xdr:graphicFrame macro="">
          <xdr:nvGraphicFramePr>
            <xdr:cNvPr id="65" name="Gráfico 64"/>
            <xdr:cNvGraphicFramePr>
              <a:graphicFrameLocks/>
            </xdr:cNvGraphicFramePr>
          </xdr:nvGraphicFramePr>
          <xdr:xfrm>
            <a:off x="7185482" y="5782235"/>
            <a:ext cx="2463056" cy="264402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sp macro="" textlink="Din!U5">
          <xdr:nvSpPr>
            <xdr:cNvPr id="66" name="CaixaDeTexto 65"/>
            <xdr:cNvSpPr txBox="1"/>
          </xdr:nvSpPr>
          <xdr:spPr>
            <a:xfrm>
              <a:off x="7642085" y="6611470"/>
              <a:ext cx="1277470" cy="9412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fld id="{C20FF212-ADA2-4367-BAF3-F95746D6D012}" type="TxLink">
                <a:rPr lang="en-US" sz="3200" b="1" i="0" u="none" strike="noStrike">
                  <a:solidFill>
                    <a:schemeClr val="bg1"/>
                  </a:solidFill>
                  <a:latin typeface="Calibri"/>
                </a:rPr>
                <a:pPr algn="ctr"/>
                <a:t>98%</a:t>
              </a:fld>
              <a:endParaRPr lang="pt-BR" sz="3200" b="1">
                <a:solidFill>
                  <a:schemeClr val="bg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392200</xdr:colOff>
      <xdr:row>11</xdr:row>
      <xdr:rowOff>67237</xdr:rowOff>
    </xdr:from>
    <xdr:to>
      <xdr:col>22</xdr:col>
      <xdr:colOff>392200</xdr:colOff>
      <xdr:row>27</xdr:row>
      <xdr:rowOff>0</xdr:rowOff>
    </xdr:to>
    <xdr:grpSp>
      <xdr:nvGrpSpPr>
        <xdr:cNvPr id="52" name="Grupo 51"/>
        <xdr:cNvGrpSpPr/>
      </xdr:nvGrpSpPr>
      <xdr:grpSpPr>
        <a:xfrm>
          <a:off x="7048494" y="2039472"/>
          <a:ext cx="6656294" cy="2980763"/>
          <a:chOff x="347382" y="5382936"/>
          <a:chExt cx="6656294" cy="3342364"/>
        </a:xfrm>
      </xdr:grpSpPr>
      <xdr:sp macro="" textlink="">
        <xdr:nvSpPr>
          <xdr:cNvPr id="46" name="Retângulo de cantos arredondados 45"/>
          <xdr:cNvSpPr/>
        </xdr:nvSpPr>
        <xdr:spPr>
          <a:xfrm>
            <a:off x="354107" y="5483451"/>
            <a:ext cx="6649569" cy="3241849"/>
          </a:xfrm>
          <a:prstGeom prst="roundRect">
            <a:avLst>
              <a:gd name="adj" fmla="val 7259"/>
            </a:avLst>
          </a:prstGeom>
          <a:solidFill>
            <a:schemeClr val="bg1">
              <a:lumMod val="85000"/>
            </a:schemeClr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35" name="Retângulo de cantos arredondados 34"/>
          <xdr:cNvSpPr/>
        </xdr:nvSpPr>
        <xdr:spPr>
          <a:xfrm>
            <a:off x="365311" y="5435845"/>
            <a:ext cx="3254191" cy="280147"/>
          </a:xfrm>
          <a:prstGeom prst="roundRect">
            <a:avLst>
              <a:gd name="adj" fmla="val 30509"/>
            </a:avLst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9" name="CaixaDeTexto 8"/>
          <xdr:cNvSpPr txBox="1"/>
        </xdr:nvSpPr>
        <xdr:spPr>
          <a:xfrm>
            <a:off x="347382" y="5382936"/>
            <a:ext cx="3126445" cy="3697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 algn="l"/>
            <a:r>
              <a:rPr lang="pt-BR" sz="1800">
                <a:solidFill>
                  <a:schemeClr val="bg1"/>
                </a:solidFill>
                <a:latin typeface="Berlin Sans FB" panose="020E0602020502020306" pitchFamily="34" charset="0"/>
                <a:ea typeface="+mn-ea"/>
                <a:cs typeface="+mn-cs"/>
              </a:rPr>
              <a:t>Ranking</a:t>
            </a:r>
            <a:r>
              <a:rPr lang="pt-BR" sz="1800" baseline="0">
                <a:solidFill>
                  <a:schemeClr val="bg1"/>
                </a:solidFill>
                <a:latin typeface="Berlin Sans FB" panose="020E0602020502020306" pitchFamily="34" charset="0"/>
                <a:ea typeface="+mn-ea"/>
                <a:cs typeface="+mn-cs"/>
              </a:rPr>
              <a:t> mensal</a:t>
            </a:r>
            <a:r>
              <a:rPr lang="pt-BR" sz="1800">
                <a:solidFill>
                  <a:schemeClr val="bg1"/>
                </a:solidFill>
                <a:latin typeface="Berlin Sans FB" panose="020E0602020502020306" pitchFamily="34" charset="0"/>
                <a:ea typeface="+mn-ea"/>
                <a:cs typeface="+mn-cs"/>
              </a:rPr>
              <a:t> - Comissão</a:t>
            </a:r>
          </a:p>
        </xdr:txBody>
      </xdr:sp>
    </xdr:grpSp>
    <xdr:clientData/>
  </xdr:twoCellAnchor>
  <xdr:twoCellAnchor>
    <xdr:from>
      <xdr:col>11</xdr:col>
      <xdr:colOff>605115</xdr:colOff>
      <xdr:row>16</xdr:row>
      <xdr:rowOff>501</xdr:rowOff>
    </xdr:from>
    <xdr:to>
      <xdr:col>12</xdr:col>
      <xdr:colOff>425821</xdr:colOff>
      <xdr:row>18</xdr:row>
      <xdr:rowOff>9249</xdr:rowOff>
    </xdr:to>
    <xdr:sp macro="" textlink="">
      <xdr:nvSpPr>
        <xdr:cNvPr id="40" name="Elipse 39"/>
        <xdr:cNvSpPr/>
      </xdr:nvSpPr>
      <xdr:spPr>
        <a:xfrm>
          <a:off x="7261409" y="2925236"/>
          <a:ext cx="425824" cy="389748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800" b="1">
              <a:solidFill>
                <a:sysClr val="windowText" lastClr="000000"/>
              </a:solidFill>
            </a:rPr>
            <a:t>1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600632</xdr:colOff>
      <xdr:row>18</xdr:row>
      <xdr:rowOff>125174</xdr:rowOff>
    </xdr:from>
    <xdr:to>
      <xdr:col>12</xdr:col>
      <xdr:colOff>421338</xdr:colOff>
      <xdr:row>20</xdr:row>
      <xdr:rowOff>133922</xdr:rowOff>
    </xdr:to>
    <xdr:sp macro="" textlink="">
      <xdr:nvSpPr>
        <xdr:cNvPr id="41" name="Elipse 40"/>
        <xdr:cNvSpPr/>
      </xdr:nvSpPr>
      <xdr:spPr>
        <a:xfrm>
          <a:off x="7256926" y="3430909"/>
          <a:ext cx="425824" cy="389748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800" b="1">
              <a:solidFill>
                <a:sysClr val="windowText" lastClr="000000"/>
              </a:solidFill>
            </a:rPr>
            <a:t>2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596150</xdr:colOff>
      <xdr:row>21</xdr:row>
      <xdr:rowOff>79335</xdr:rowOff>
    </xdr:from>
    <xdr:to>
      <xdr:col>12</xdr:col>
      <xdr:colOff>416856</xdr:colOff>
      <xdr:row>23</xdr:row>
      <xdr:rowOff>88083</xdr:rowOff>
    </xdr:to>
    <xdr:sp macro="" textlink="">
      <xdr:nvSpPr>
        <xdr:cNvPr id="42" name="Elipse 41"/>
        <xdr:cNvSpPr/>
      </xdr:nvSpPr>
      <xdr:spPr>
        <a:xfrm>
          <a:off x="7252444" y="3956570"/>
          <a:ext cx="425824" cy="389748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800" b="1">
              <a:solidFill>
                <a:sysClr val="windowText" lastClr="000000"/>
              </a:solidFill>
            </a:rPr>
            <a:t>3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403409</xdr:colOff>
      <xdr:row>16</xdr:row>
      <xdr:rowOff>10495</xdr:rowOff>
    </xdr:from>
    <xdr:to>
      <xdr:col>14</xdr:col>
      <xdr:colOff>392206</xdr:colOff>
      <xdr:row>17</xdr:row>
      <xdr:rowOff>89175</xdr:rowOff>
    </xdr:to>
    <xdr:sp macro="" textlink="Din!K16">
      <xdr:nvSpPr>
        <xdr:cNvPr id="43" name="CaixaDeTexto 42"/>
        <xdr:cNvSpPr txBox="1"/>
      </xdr:nvSpPr>
      <xdr:spPr>
        <a:xfrm>
          <a:off x="7664821" y="2935230"/>
          <a:ext cx="1199032" cy="2691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A652FEFA-08AB-45AF-84BB-328436AC4EA1}" type="TxLink">
            <a:rPr lang="en-US" sz="1600" b="1" i="0" u="none" strike="noStrike">
              <a:solidFill>
                <a:schemeClr val="tx1"/>
              </a:solidFill>
              <a:latin typeface="Calibri"/>
              <a:ea typeface="+mn-ea"/>
              <a:cs typeface="+mn-cs"/>
            </a:rPr>
            <a:pPr marL="0" indent="0" algn="ctr"/>
            <a:t> R$ 218,00 </a:t>
          </a:fld>
          <a:endParaRPr lang="pt-BR" sz="1800" b="1" i="0" u="none" strike="noStrike">
            <a:solidFill>
              <a:schemeClr val="tx1"/>
            </a:solidFill>
            <a:latin typeface="Berlin Sans FB" panose="020E0602020502020306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387721</xdr:colOff>
      <xdr:row>18</xdr:row>
      <xdr:rowOff>175143</xdr:rowOff>
    </xdr:from>
    <xdr:to>
      <xdr:col>14</xdr:col>
      <xdr:colOff>392206</xdr:colOff>
      <xdr:row>20</xdr:row>
      <xdr:rowOff>63323</xdr:rowOff>
    </xdr:to>
    <xdr:sp macro="" textlink="Din!K17">
      <xdr:nvSpPr>
        <xdr:cNvPr id="44" name="CaixaDeTexto 43"/>
        <xdr:cNvSpPr txBox="1"/>
      </xdr:nvSpPr>
      <xdr:spPr>
        <a:xfrm>
          <a:off x="7649133" y="3480878"/>
          <a:ext cx="1214720" cy="2691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349DA34C-9F2F-45EA-9661-7449CC58E213}" type="TxLink">
            <a:rPr lang="en-US" sz="1600" b="1" i="0" u="none" strike="noStrike">
              <a:solidFill>
                <a:schemeClr val="tx1"/>
              </a:solidFill>
              <a:latin typeface="Calibri"/>
              <a:ea typeface="+mn-ea"/>
              <a:cs typeface="+mn-cs"/>
            </a:rPr>
            <a:pPr marL="0" indent="0" algn="ctr"/>
            <a:t> R$ 201,40 </a:t>
          </a:fld>
          <a:endParaRPr lang="pt-BR" sz="1600" b="1" i="0" u="none" strike="noStrike">
            <a:solidFill>
              <a:schemeClr val="tx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383239</xdr:colOff>
      <xdr:row>21</xdr:row>
      <xdr:rowOff>119310</xdr:rowOff>
    </xdr:from>
    <xdr:to>
      <xdr:col>14</xdr:col>
      <xdr:colOff>347382</xdr:colOff>
      <xdr:row>23</xdr:row>
      <xdr:rowOff>7490</xdr:rowOff>
    </xdr:to>
    <xdr:sp macro="" textlink="Din!K18">
      <xdr:nvSpPr>
        <xdr:cNvPr id="45" name="CaixaDeTexto 44"/>
        <xdr:cNvSpPr txBox="1"/>
      </xdr:nvSpPr>
      <xdr:spPr>
        <a:xfrm>
          <a:off x="7644651" y="3996545"/>
          <a:ext cx="1174378" cy="2691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F8720DD1-1C8A-4496-B79E-D0AFB42DDB91}" type="TxLink">
            <a:rPr lang="en-US" sz="1600" b="1" i="0" u="none" strike="noStrike">
              <a:solidFill>
                <a:schemeClr val="tx1"/>
              </a:solidFill>
              <a:latin typeface="Calibri"/>
              <a:ea typeface="+mn-ea"/>
              <a:cs typeface="+mn-cs"/>
            </a:rPr>
            <a:pPr marL="0" indent="0" algn="ctr"/>
            <a:t> R$ 177,50 </a:t>
          </a:fld>
          <a:endParaRPr lang="pt-BR" sz="1600" b="1" i="0" u="none" strike="noStrike">
            <a:solidFill>
              <a:schemeClr val="tx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280427</xdr:colOff>
      <xdr:row>13</xdr:row>
      <xdr:rowOff>89654</xdr:rowOff>
    </xdr:from>
    <xdr:to>
      <xdr:col>19</xdr:col>
      <xdr:colOff>211247</xdr:colOff>
      <xdr:row>20</xdr:row>
      <xdr:rowOff>38949</xdr:rowOff>
    </xdr:to>
    <xdr:sp macro="" textlink="">
      <xdr:nvSpPr>
        <xdr:cNvPr id="4" name="Elipse 3"/>
        <xdr:cNvSpPr/>
      </xdr:nvSpPr>
      <xdr:spPr>
        <a:xfrm>
          <a:off x="10567427" y="2442889"/>
          <a:ext cx="1141055" cy="1282795"/>
        </a:xfrm>
        <a:prstGeom prst="ellipse">
          <a:avLst/>
        </a:prstGeom>
        <a:solidFill>
          <a:sysClr val="window" lastClr="FFFFFF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14</xdr:col>
      <xdr:colOff>529169</xdr:colOff>
      <xdr:row>16</xdr:row>
      <xdr:rowOff>63183</xdr:rowOff>
    </xdr:from>
    <xdr:to>
      <xdr:col>16</xdr:col>
      <xdr:colOff>523381</xdr:colOff>
      <xdr:row>22</xdr:row>
      <xdr:rowOff>170640</xdr:rowOff>
    </xdr:to>
    <xdr:sp macro="" textlink="">
      <xdr:nvSpPr>
        <xdr:cNvPr id="26" name="Elipse 25"/>
        <xdr:cNvSpPr/>
      </xdr:nvSpPr>
      <xdr:spPr>
        <a:xfrm>
          <a:off x="9000816" y="2987918"/>
          <a:ext cx="1204447" cy="1250457"/>
        </a:xfrm>
        <a:prstGeom prst="ellipse">
          <a:avLst/>
        </a:prstGeom>
        <a:solidFill>
          <a:sysClr val="window" lastClr="FFFFFF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424501</xdr:colOff>
          <xdr:row>14</xdr:row>
          <xdr:rowOff>100854</xdr:rowOff>
        </xdr:from>
        <xdr:to>
          <xdr:col>19</xdr:col>
          <xdr:colOff>44302</xdr:colOff>
          <xdr:row>19</xdr:row>
          <xdr:rowOff>60033</xdr:rowOff>
        </xdr:to>
        <xdr:pic>
          <xdr:nvPicPr>
            <xdr:cNvPr id="25" name="Imagem 24" descr="Imagem relacionada"/>
            <xdr:cNvPicPr preferRelativeResize="0">
              <a:picLocks noChangeAspect="1" noChangeArrowheads="1"/>
              <a:extLst>
                <a:ext uri="{84589F7E-364E-4C9E-8A38-B11213B215E9}">
                  <a14:cameraTool cellRange="RANKING1" spid="_x0000_s1260"/>
                </a:ext>
              </a:extLst>
            </xdr:cNvPicPr>
          </xdr:nvPicPr>
          <xdr:blipFill rotWithShape="1">
            <a:blip xmlns:r="http://schemas.openxmlformats.org/officeDocument/2006/relationships" r:embed="rId6"/>
            <a:srcRect l="19119" t="11089" r="22659" b="7374"/>
            <a:stretch>
              <a:fillRect/>
            </a:stretch>
          </xdr:blipFill>
          <xdr:spPr bwMode="auto">
            <a:xfrm>
              <a:off x="10711501" y="2644589"/>
              <a:ext cx="830036" cy="911679"/>
            </a:xfrm>
            <a:prstGeom prst="rect">
              <a:avLst/>
            </a:prstGeom>
            <a:solidFill>
              <a:srgbClr val="FFCC00"/>
            </a:solidFill>
            <a:effectLst/>
            <a:extLst/>
          </xdr:spPr>
        </xdr:pic>
        <xdr:clientData/>
      </xdr:twoCellAnchor>
    </mc:Choice>
    <mc:Fallback/>
  </mc:AlternateContent>
  <xdr:twoCellAnchor>
    <xdr:from>
      <xdr:col>19</xdr:col>
      <xdr:colOff>523338</xdr:colOff>
      <xdr:row>16</xdr:row>
      <xdr:rowOff>103447</xdr:rowOff>
    </xdr:from>
    <xdr:to>
      <xdr:col>21</xdr:col>
      <xdr:colOff>517549</xdr:colOff>
      <xdr:row>23</xdr:row>
      <xdr:rowOff>20404</xdr:rowOff>
    </xdr:to>
    <xdr:sp macro="" textlink="">
      <xdr:nvSpPr>
        <xdr:cNvPr id="28" name="Elipse 27"/>
        <xdr:cNvSpPr/>
      </xdr:nvSpPr>
      <xdr:spPr>
        <a:xfrm>
          <a:off x="12020573" y="3028182"/>
          <a:ext cx="1204447" cy="1250457"/>
        </a:xfrm>
        <a:prstGeom prst="ellipse">
          <a:avLst/>
        </a:prstGeom>
        <a:solidFill>
          <a:sysClr val="window" lastClr="FFFFFF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78439</xdr:colOff>
          <xdr:row>17</xdr:row>
          <xdr:rowOff>112061</xdr:rowOff>
        </xdr:from>
        <xdr:to>
          <xdr:col>16</xdr:col>
          <xdr:colOff>303358</xdr:colOff>
          <xdr:row>22</xdr:row>
          <xdr:rowOff>71240</xdr:rowOff>
        </xdr:to>
        <xdr:pic>
          <xdr:nvPicPr>
            <xdr:cNvPr id="27" name="Imagem 26" descr="Imagem relacionada"/>
            <xdr:cNvPicPr preferRelativeResize="0">
              <a:picLocks noChangeAspect="1" noChangeArrowheads="1"/>
              <a:extLst>
                <a:ext uri="{84589F7E-364E-4C9E-8A38-B11213B215E9}">
                  <a14:cameraTool cellRange="RANKING2" spid="_x0000_s1261"/>
                </a:ext>
              </a:extLst>
            </xdr:cNvPicPr>
          </xdr:nvPicPr>
          <xdr:blipFill rotWithShape="1">
            <a:blip xmlns:r="http://schemas.openxmlformats.org/officeDocument/2006/relationships" r:embed="rId7"/>
            <a:srcRect l="17317" t="11089" r="22658" b="7374"/>
            <a:stretch>
              <a:fillRect/>
            </a:stretch>
          </xdr:blipFill>
          <xdr:spPr bwMode="auto">
            <a:xfrm>
              <a:off x="9155204" y="3227296"/>
              <a:ext cx="830036" cy="911679"/>
            </a:xfrm>
            <a:prstGeom prst="rect">
              <a:avLst/>
            </a:prstGeom>
            <a:solidFill>
              <a:srgbClr val="FFCC00"/>
            </a:solidFill>
            <a:effectLst/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128630</xdr:colOff>
          <xdr:row>17</xdr:row>
          <xdr:rowOff>123265</xdr:rowOff>
        </xdr:from>
        <xdr:to>
          <xdr:col>21</xdr:col>
          <xdr:colOff>353548</xdr:colOff>
          <xdr:row>22</xdr:row>
          <xdr:rowOff>82444</xdr:rowOff>
        </xdr:to>
        <xdr:pic>
          <xdr:nvPicPr>
            <xdr:cNvPr id="29" name="Imagem 28" descr="Imagem relacionada"/>
            <xdr:cNvPicPr preferRelativeResize="0">
              <a:picLocks noChangeArrowheads="1"/>
              <a:extLst>
                <a:ext uri="{84589F7E-364E-4C9E-8A38-B11213B215E9}">
                  <a14:cameraTool cellRange="RANKING3" spid="_x0000_s1262"/>
                </a:ext>
              </a:extLst>
            </xdr:cNvPicPr>
          </xdr:nvPicPr>
          <xdr:blipFill rotWithShape="1">
            <a:blip xmlns:r="http://schemas.openxmlformats.org/officeDocument/2006/relationships" r:embed="rId8"/>
            <a:srcRect l="21481" t="11089" r="21140" b="7374"/>
            <a:stretch>
              <a:fillRect/>
            </a:stretch>
          </xdr:blipFill>
          <xdr:spPr bwMode="auto">
            <a:xfrm>
              <a:off x="12230983" y="3238500"/>
              <a:ext cx="830036" cy="911679"/>
            </a:xfrm>
            <a:prstGeom prst="rect">
              <a:avLst/>
            </a:prstGeom>
            <a:solidFill>
              <a:srgbClr val="FFCC00"/>
            </a:solidFill>
            <a:effectLst/>
            <a:extLst/>
          </xdr:spPr>
        </xdr:pic>
        <xdr:clientData/>
      </xdr:twoCellAnchor>
    </mc:Choice>
    <mc:Fallback/>
  </mc:AlternateContent>
  <xdr:twoCellAnchor>
    <xdr:from>
      <xdr:col>14</xdr:col>
      <xdr:colOff>437027</xdr:colOff>
      <xdr:row>21</xdr:row>
      <xdr:rowOff>173118</xdr:rowOff>
    </xdr:from>
    <xdr:to>
      <xdr:col>17</xdr:col>
      <xdr:colOff>117724</xdr:colOff>
      <xdr:row>27</xdr:row>
      <xdr:rowOff>5</xdr:rowOff>
    </xdr:to>
    <xdr:sp macro="" textlink="">
      <xdr:nvSpPr>
        <xdr:cNvPr id="15" name="Retângulo de cantos arredondados 14"/>
        <xdr:cNvSpPr/>
      </xdr:nvSpPr>
      <xdr:spPr>
        <a:xfrm>
          <a:off x="8908674" y="4050353"/>
          <a:ext cx="1496050" cy="969887"/>
        </a:xfrm>
        <a:prstGeom prst="roundRect">
          <a:avLst>
            <a:gd name="adj" fmla="val 9317"/>
          </a:avLst>
        </a:prstGeom>
        <a:solidFill>
          <a:schemeClr val="accent5">
            <a:lumMod val="60000"/>
            <a:lumOff val="40000"/>
          </a:schemeClr>
        </a:solidFill>
        <a:ln>
          <a:noFill/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86026</xdr:colOff>
      <xdr:row>19</xdr:row>
      <xdr:rowOff>16420</xdr:rowOff>
    </xdr:from>
    <xdr:to>
      <xdr:col>19</xdr:col>
      <xdr:colOff>371841</xdr:colOff>
      <xdr:row>27</xdr:row>
      <xdr:rowOff>5</xdr:rowOff>
    </xdr:to>
    <xdr:sp macro="" textlink="">
      <xdr:nvSpPr>
        <xdr:cNvPr id="17" name="Retângulo de cantos arredondados 16"/>
        <xdr:cNvSpPr/>
      </xdr:nvSpPr>
      <xdr:spPr>
        <a:xfrm>
          <a:off x="10373026" y="3512655"/>
          <a:ext cx="1496050" cy="1507585"/>
        </a:xfrm>
        <a:prstGeom prst="roundRect">
          <a:avLst>
            <a:gd name="adj" fmla="val 6780"/>
          </a:avLst>
        </a:prstGeom>
        <a:solidFill>
          <a:schemeClr val="accent5">
            <a:lumMod val="60000"/>
            <a:lumOff val="40000"/>
          </a:schemeClr>
        </a:solidFill>
        <a:ln>
          <a:noFill/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35172</xdr:colOff>
      <xdr:row>19</xdr:row>
      <xdr:rowOff>132432</xdr:rowOff>
    </xdr:from>
    <xdr:to>
      <xdr:col>18</xdr:col>
      <xdr:colOff>436654</xdr:colOff>
      <xdr:row>21</xdr:row>
      <xdr:rowOff>171844</xdr:rowOff>
    </xdr:to>
    <xdr:sp macro="" textlink="">
      <xdr:nvSpPr>
        <xdr:cNvPr id="14" name="Elipse 13"/>
        <xdr:cNvSpPr/>
      </xdr:nvSpPr>
      <xdr:spPr>
        <a:xfrm>
          <a:off x="10927290" y="3628667"/>
          <a:ext cx="401482" cy="420412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800" b="1">
              <a:solidFill>
                <a:sysClr val="windowText" lastClr="000000"/>
              </a:solidFill>
            </a:rPr>
            <a:t>1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313685</xdr:colOff>
      <xdr:row>22</xdr:row>
      <xdr:rowOff>84830</xdr:rowOff>
    </xdr:from>
    <xdr:to>
      <xdr:col>16</xdr:col>
      <xdr:colOff>110050</xdr:colOff>
      <xdr:row>24</xdr:row>
      <xdr:rowOff>124242</xdr:rowOff>
    </xdr:to>
    <xdr:sp macro="" textlink="">
      <xdr:nvSpPr>
        <xdr:cNvPr id="22" name="Elipse 21"/>
        <xdr:cNvSpPr/>
      </xdr:nvSpPr>
      <xdr:spPr>
        <a:xfrm>
          <a:off x="9390450" y="4152565"/>
          <a:ext cx="401482" cy="420412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pt-BR" sz="18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</a:t>
          </a:r>
        </a:p>
      </xdr:txBody>
    </xdr:sp>
    <xdr:clientData/>
  </xdr:twoCellAnchor>
  <xdr:twoCellAnchor>
    <xdr:from>
      <xdr:col>17</xdr:col>
      <xdr:colOff>323329</xdr:colOff>
      <xdr:row>22</xdr:row>
      <xdr:rowOff>32261</xdr:rowOff>
    </xdr:from>
    <xdr:to>
      <xdr:col>19</xdr:col>
      <xdr:colOff>127364</xdr:colOff>
      <xdr:row>23</xdr:row>
      <xdr:rowOff>143595</xdr:rowOff>
    </xdr:to>
    <xdr:sp macro="" textlink="Din!J16">
      <xdr:nvSpPr>
        <xdr:cNvPr id="13" name="CaixaDeTexto 12"/>
        <xdr:cNvSpPr txBox="1"/>
      </xdr:nvSpPr>
      <xdr:spPr>
        <a:xfrm>
          <a:off x="10610329" y="4099996"/>
          <a:ext cx="1014270" cy="3018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83B3579C-688E-48AD-A4E2-3C1B15B0372A}" type="TxLink">
            <a:rPr lang="en-US" sz="1200" b="1" i="0" u="none" strike="noStrike">
              <a:solidFill>
                <a:srgbClr val="000000"/>
              </a:solidFill>
              <a:latin typeface="+mn-lt"/>
              <a:ea typeface="+mn-ea"/>
              <a:cs typeface="+mn-cs"/>
            </a:rPr>
            <a:pPr marL="0" indent="0" algn="ctr"/>
            <a:t>Marta</a:t>
          </a:fld>
          <a:endParaRPr lang="pt-BR" sz="1200" b="1" i="0" u="none" strike="noStrike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17859</xdr:colOff>
      <xdr:row>24</xdr:row>
      <xdr:rowOff>166936</xdr:rowOff>
    </xdr:from>
    <xdr:to>
      <xdr:col>16</xdr:col>
      <xdr:colOff>427012</xdr:colOff>
      <xdr:row>26</xdr:row>
      <xdr:rowOff>87770</xdr:rowOff>
    </xdr:to>
    <xdr:sp macro="" textlink="Din!J17">
      <xdr:nvSpPr>
        <xdr:cNvPr id="30" name="CaixaDeTexto 29"/>
        <xdr:cNvSpPr txBox="1"/>
      </xdr:nvSpPr>
      <xdr:spPr>
        <a:xfrm>
          <a:off x="9094624" y="4615671"/>
          <a:ext cx="1014270" cy="3018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CD3B2A12-070C-4F6A-9439-DAFEEB116DBA}" type="TxLink">
            <a:rPr lang="en-US" sz="1200" b="1" i="0" u="none" strike="noStrike">
              <a:solidFill>
                <a:srgbClr val="000000"/>
              </a:solidFill>
              <a:latin typeface="+mn-lt"/>
              <a:ea typeface="+mn-ea"/>
              <a:cs typeface="+mn-cs"/>
            </a:rPr>
            <a:pPr marL="0" indent="0" algn="ctr"/>
            <a:t>Bruno</a:t>
          </a:fld>
          <a:endParaRPr lang="pt-BR" sz="1200" b="1" i="0" u="none" strike="noStrike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358588</xdr:colOff>
      <xdr:row>8</xdr:row>
      <xdr:rowOff>60516</xdr:rowOff>
    </xdr:from>
    <xdr:to>
      <xdr:col>22</xdr:col>
      <xdr:colOff>403412</xdr:colOff>
      <xdr:row>10</xdr:row>
      <xdr:rowOff>116546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MÊS"/>
            <xdr:cNvGraphicFramePr>
              <a:graphicFrameLocks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014882" y="1461251"/>
              <a:ext cx="6701118" cy="43703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>
    <xdr:from>
      <xdr:col>19</xdr:col>
      <xdr:colOff>342896</xdr:colOff>
      <xdr:row>21</xdr:row>
      <xdr:rowOff>179299</xdr:rowOff>
    </xdr:from>
    <xdr:to>
      <xdr:col>22</xdr:col>
      <xdr:colOff>23593</xdr:colOff>
      <xdr:row>27</xdr:row>
      <xdr:rowOff>0</xdr:rowOff>
    </xdr:to>
    <xdr:sp macro="" textlink="">
      <xdr:nvSpPr>
        <xdr:cNvPr id="68" name="Retângulo de cantos arredondados 67"/>
        <xdr:cNvSpPr/>
      </xdr:nvSpPr>
      <xdr:spPr>
        <a:xfrm>
          <a:off x="11840131" y="4056534"/>
          <a:ext cx="1496050" cy="963701"/>
        </a:xfrm>
        <a:prstGeom prst="roundRect">
          <a:avLst>
            <a:gd name="adj" fmla="val 9317"/>
          </a:avLst>
        </a:prstGeom>
        <a:solidFill>
          <a:schemeClr val="accent5">
            <a:lumMod val="60000"/>
            <a:lumOff val="40000"/>
          </a:schemeClr>
        </a:solidFill>
        <a:ln>
          <a:noFill/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40398</xdr:colOff>
      <xdr:row>24</xdr:row>
      <xdr:rowOff>182554</xdr:rowOff>
    </xdr:from>
    <xdr:to>
      <xdr:col>21</xdr:col>
      <xdr:colOff>449550</xdr:colOff>
      <xdr:row>26</xdr:row>
      <xdr:rowOff>103388</xdr:rowOff>
    </xdr:to>
    <xdr:sp macro="" textlink="Din!J18">
      <xdr:nvSpPr>
        <xdr:cNvPr id="32" name="CaixaDeTexto 31"/>
        <xdr:cNvSpPr txBox="1"/>
      </xdr:nvSpPr>
      <xdr:spPr>
        <a:xfrm>
          <a:off x="12142751" y="4631289"/>
          <a:ext cx="1014270" cy="3018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54B0EE40-C416-4B90-AF57-E0F3D748AA6E}" type="TxLink">
            <a:rPr lang="en-US" sz="1200" b="1" i="0" u="none" strike="noStrike">
              <a:solidFill>
                <a:srgbClr val="000000"/>
              </a:solidFill>
              <a:latin typeface="+mn-lt"/>
              <a:ea typeface="+mn-ea"/>
              <a:cs typeface="+mn-cs"/>
            </a:rPr>
            <a:pPr marL="0" indent="0" algn="ctr"/>
            <a:t>João</a:t>
          </a:fld>
          <a:endParaRPr lang="pt-BR" sz="1200" b="1" i="0" u="none" strike="noStrike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354027</xdr:colOff>
      <xdr:row>22</xdr:row>
      <xdr:rowOff>102760</xdr:rowOff>
    </xdr:from>
    <xdr:to>
      <xdr:col>21</xdr:col>
      <xdr:colOff>150391</xdr:colOff>
      <xdr:row>24</xdr:row>
      <xdr:rowOff>142172</xdr:rowOff>
    </xdr:to>
    <xdr:sp macro="" textlink="">
      <xdr:nvSpPr>
        <xdr:cNvPr id="69" name="Elipse 68"/>
        <xdr:cNvSpPr/>
      </xdr:nvSpPr>
      <xdr:spPr>
        <a:xfrm>
          <a:off x="12456380" y="4170495"/>
          <a:ext cx="401482" cy="420412"/>
        </a:xfrm>
        <a:prstGeom prst="ellipse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pt-BR" sz="18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</a:t>
          </a:r>
        </a:p>
      </xdr:txBody>
    </xdr:sp>
    <xdr:clientData/>
  </xdr:twoCellAnchor>
  <xdr:twoCellAnchor>
    <xdr:from>
      <xdr:col>14</xdr:col>
      <xdr:colOff>425819</xdr:colOff>
      <xdr:row>26</xdr:row>
      <xdr:rowOff>49939</xdr:rowOff>
    </xdr:from>
    <xdr:to>
      <xdr:col>22</xdr:col>
      <xdr:colOff>20726</xdr:colOff>
      <xdr:row>27</xdr:row>
      <xdr:rowOff>0</xdr:rowOff>
    </xdr:to>
    <xdr:sp macro="" textlink="">
      <xdr:nvSpPr>
        <xdr:cNvPr id="38" name="Retângulo de cantos arredondados 37"/>
        <xdr:cNvSpPr/>
      </xdr:nvSpPr>
      <xdr:spPr>
        <a:xfrm>
          <a:off x="8897466" y="4879674"/>
          <a:ext cx="4435848" cy="140561"/>
        </a:xfrm>
        <a:prstGeom prst="roundRect">
          <a:avLst>
            <a:gd name="adj" fmla="val 6780"/>
          </a:avLst>
        </a:prstGeom>
        <a:solidFill>
          <a:schemeClr val="accent5">
            <a:lumMod val="60000"/>
            <a:lumOff val="40000"/>
          </a:schemeClr>
        </a:solidFill>
        <a:ln>
          <a:noFill/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470646</xdr:colOff>
      <xdr:row>1</xdr:row>
      <xdr:rowOff>102532</xdr:rowOff>
    </xdr:from>
    <xdr:to>
      <xdr:col>23</xdr:col>
      <xdr:colOff>44823</xdr:colOff>
      <xdr:row>5</xdr:row>
      <xdr:rowOff>181532</xdr:rowOff>
    </xdr:to>
    <xdr:sp macro="" textlink="">
      <xdr:nvSpPr>
        <xdr:cNvPr id="70" name="Retângulo de cantos arredondados 69"/>
        <xdr:cNvSpPr/>
      </xdr:nvSpPr>
      <xdr:spPr>
        <a:xfrm>
          <a:off x="10757646" y="169767"/>
          <a:ext cx="3204883" cy="841000"/>
        </a:xfrm>
        <a:prstGeom prst="roundRect">
          <a:avLst>
            <a:gd name="adj" fmla="val 30509"/>
          </a:avLst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18</xdr:col>
      <xdr:colOff>203946</xdr:colOff>
      <xdr:row>2</xdr:row>
      <xdr:rowOff>1679</xdr:rowOff>
    </xdr:from>
    <xdr:to>
      <xdr:col>20</xdr:col>
      <xdr:colOff>414618</xdr:colOff>
      <xdr:row>5</xdr:row>
      <xdr:rowOff>78440</xdr:rowOff>
    </xdr:to>
    <xdr:sp macro="" textlink="">
      <xdr:nvSpPr>
        <xdr:cNvPr id="64" name="CaixaDeTexto 63"/>
        <xdr:cNvSpPr txBox="1"/>
      </xdr:nvSpPr>
      <xdr:spPr>
        <a:xfrm>
          <a:off x="11096064" y="259414"/>
          <a:ext cx="1420907" cy="6482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800">
              <a:solidFill>
                <a:schemeClr val="bg1"/>
              </a:solidFill>
              <a:latin typeface="Berlin Sans FB" panose="020E0602020502020306" pitchFamily="34" charset="0"/>
            </a:rPr>
            <a:t>Venda líquida</a:t>
          </a:r>
          <a:r>
            <a:rPr lang="pt-BR" sz="1800" baseline="0">
              <a:solidFill>
                <a:schemeClr val="bg1"/>
              </a:solidFill>
              <a:latin typeface="Berlin Sans FB" panose="020E0602020502020306" pitchFamily="34" charset="0"/>
            </a:rPr>
            <a:t> total</a:t>
          </a:r>
          <a:endParaRPr lang="pt-BR" sz="1800">
            <a:solidFill>
              <a:schemeClr val="bg1"/>
            </a:solidFill>
            <a:latin typeface="Berlin Sans FB" panose="020E0602020502020306" pitchFamily="34" charset="0"/>
          </a:endParaRPr>
        </a:p>
      </xdr:txBody>
    </xdr:sp>
    <xdr:clientData/>
  </xdr:twoCellAnchor>
  <xdr:twoCellAnchor>
    <xdr:from>
      <xdr:col>20</xdr:col>
      <xdr:colOff>468405</xdr:colOff>
      <xdr:row>2</xdr:row>
      <xdr:rowOff>109257</xdr:rowOff>
    </xdr:from>
    <xdr:to>
      <xdr:col>23</xdr:col>
      <xdr:colOff>33618</xdr:colOff>
      <xdr:row>4</xdr:row>
      <xdr:rowOff>15689</xdr:rowOff>
    </xdr:to>
    <xdr:sp macro="" textlink="Din!C10">
      <xdr:nvSpPr>
        <xdr:cNvPr id="67" name="CaixaDeTexto 66"/>
        <xdr:cNvSpPr txBox="1"/>
      </xdr:nvSpPr>
      <xdr:spPr>
        <a:xfrm>
          <a:off x="12570758" y="366992"/>
          <a:ext cx="1380566" cy="287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6CEF4487-8056-4100-822E-4EF17F3C794F}" type="TxLink">
            <a:rPr lang="en-US" sz="1800">
              <a:solidFill>
                <a:schemeClr val="bg1"/>
              </a:solidFill>
              <a:latin typeface="Berlin Sans FB" panose="020E0602020502020306" pitchFamily="34" charset="0"/>
              <a:ea typeface="+mn-ea"/>
              <a:cs typeface="+mn-cs"/>
            </a:rPr>
            <a:pPr marL="0" indent="0" algn="ctr"/>
            <a:t>R$ 37.074</a:t>
          </a:fld>
          <a:endParaRPr lang="pt-BR" sz="1800">
            <a:solidFill>
              <a:schemeClr val="bg1"/>
            </a:solidFill>
            <a:latin typeface="Berlin Sans FB" panose="020E0602020502020306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179294</xdr:colOff>
      <xdr:row>31</xdr:row>
      <xdr:rowOff>100852</xdr:rowOff>
    </xdr:from>
    <xdr:to>
      <xdr:col>23</xdr:col>
      <xdr:colOff>324970</xdr:colOff>
      <xdr:row>34</xdr:row>
      <xdr:rowOff>56029</xdr:rowOff>
    </xdr:to>
    <xdr:sp macro="" textlink="">
      <xdr:nvSpPr>
        <xdr:cNvPr id="80" name="CaixaDeTexto 79"/>
        <xdr:cNvSpPr txBox="1"/>
      </xdr:nvSpPr>
      <xdr:spPr>
        <a:xfrm>
          <a:off x="12281647" y="5883087"/>
          <a:ext cx="1961029" cy="5266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solidFill>
                <a:schemeClr val="bg1"/>
              </a:solidFill>
              <a:latin typeface="Berlin Sans FB" panose="020E0602020502020306" pitchFamily="34" charset="0"/>
            </a:rPr>
            <a:t>Venda</a:t>
          </a:r>
          <a:r>
            <a:rPr lang="pt-BR" sz="1200" baseline="0">
              <a:solidFill>
                <a:schemeClr val="bg1"/>
              </a:solidFill>
              <a:latin typeface="Berlin Sans FB" panose="020E0602020502020306" pitchFamily="34" charset="0"/>
            </a:rPr>
            <a:t> líquida mês:</a:t>
          </a:r>
          <a:endParaRPr lang="pt-BR" sz="1200">
            <a:solidFill>
              <a:schemeClr val="bg1"/>
            </a:solidFill>
            <a:latin typeface="Berlin Sans FB" panose="020E0602020502020306" pitchFamily="34" charset="0"/>
          </a:endParaRPr>
        </a:p>
      </xdr:txBody>
    </xdr:sp>
    <xdr:clientData/>
  </xdr:twoCellAnchor>
  <xdr:twoCellAnchor>
    <xdr:from>
      <xdr:col>21</xdr:col>
      <xdr:colOff>62753</xdr:colOff>
      <xdr:row>32</xdr:row>
      <xdr:rowOff>163606</xdr:rowOff>
    </xdr:from>
    <xdr:to>
      <xdr:col>22</xdr:col>
      <xdr:colOff>481853</xdr:colOff>
      <xdr:row>35</xdr:row>
      <xdr:rowOff>2</xdr:rowOff>
    </xdr:to>
    <xdr:sp macro="" textlink="Din!O4">
      <xdr:nvSpPr>
        <xdr:cNvPr id="81" name="CaixaDeTexto 80"/>
        <xdr:cNvSpPr txBox="1"/>
      </xdr:nvSpPr>
      <xdr:spPr>
        <a:xfrm>
          <a:off x="12770224" y="6136341"/>
          <a:ext cx="1024217" cy="407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C0E2B1E1-ED86-4B8F-A75D-DB8BB03EC127}" type="TxLink">
            <a:rPr lang="en-US" sz="1400" u="sng">
              <a:solidFill>
                <a:schemeClr val="bg1"/>
              </a:solidFill>
              <a:latin typeface="Berlin Sans FB" panose="020E0602020502020306" pitchFamily="34" charset="0"/>
              <a:ea typeface="+mn-ea"/>
              <a:cs typeface="+mn-cs"/>
            </a:rPr>
            <a:pPr marL="0" indent="0" algn="ctr"/>
            <a:t> R$ 7.879 </a:t>
          </a:fld>
          <a:endParaRPr lang="pt-BR" sz="1400" u="sng">
            <a:solidFill>
              <a:schemeClr val="bg1"/>
            </a:solidFill>
            <a:latin typeface="Berlin Sans FB" panose="020E0602020502020306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555813</xdr:colOff>
      <xdr:row>35</xdr:row>
      <xdr:rowOff>129989</xdr:rowOff>
    </xdr:from>
    <xdr:to>
      <xdr:col>23</xdr:col>
      <xdr:colOff>29137</xdr:colOff>
      <xdr:row>37</xdr:row>
      <xdr:rowOff>11209</xdr:rowOff>
    </xdr:to>
    <xdr:sp macro="" textlink="">
      <xdr:nvSpPr>
        <xdr:cNvPr id="82" name="CaixaDeTexto 81"/>
        <xdr:cNvSpPr txBox="1"/>
      </xdr:nvSpPr>
      <xdr:spPr>
        <a:xfrm>
          <a:off x="12658166" y="6674224"/>
          <a:ext cx="1288677" cy="2622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solidFill>
                <a:schemeClr val="bg1"/>
              </a:solidFill>
              <a:latin typeface="Berlin Sans FB" panose="020E0602020502020306" pitchFamily="34" charset="0"/>
            </a:rPr>
            <a:t>Meta:</a:t>
          </a:r>
        </a:p>
      </xdr:txBody>
    </xdr:sp>
    <xdr:clientData/>
  </xdr:twoCellAnchor>
  <xdr:twoCellAnchor>
    <xdr:from>
      <xdr:col>20</xdr:col>
      <xdr:colOff>551330</xdr:colOff>
      <xdr:row>37</xdr:row>
      <xdr:rowOff>2241</xdr:rowOff>
    </xdr:from>
    <xdr:to>
      <xdr:col>23</xdr:col>
      <xdr:colOff>24654</xdr:colOff>
      <xdr:row>38</xdr:row>
      <xdr:rowOff>73961</xdr:rowOff>
    </xdr:to>
    <xdr:sp macro="" textlink="Din!V4">
      <xdr:nvSpPr>
        <xdr:cNvPr id="83" name="CaixaDeTexto 82"/>
        <xdr:cNvSpPr txBox="1"/>
      </xdr:nvSpPr>
      <xdr:spPr>
        <a:xfrm>
          <a:off x="12653683" y="6927476"/>
          <a:ext cx="1288677" cy="2622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16E15228-6D23-4D90-B77D-DFACAB748342}" type="TxLink">
            <a:rPr lang="en-US" sz="1400" u="sng">
              <a:solidFill>
                <a:schemeClr val="bg1"/>
              </a:solidFill>
              <a:latin typeface="Berlin Sans FB" panose="020E0602020502020306" pitchFamily="34" charset="0"/>
              <a:ea typeface="+mn-ea"/>
              <a:cs typeface="+mn-cs"/>
            </a:rPr>
            <a:pPr marL="0" indent="0" algn="ctr"/>
            <a:t>R$ 8.000</a:t>
          </a:fld>
          <a:endParaRPr lang="pt-BR" sz="1400" u="sng">
            <a:solidFill>
              <a:schemeClr val="bg1"/>
            </a:solidFill>
            <a:latin typeface="Berlin Sans FB" panose="020E0602020502020306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705970</xdr:colOff>
      <xdr:row>0</xdr:row>
      <xdr:rowOff>67235</xdr:rowOff>
    </xdr:from>
    <xdr:to>
      <xdr:col>10</xdr:col>
      <xdr:colOff>22410</xdr:colOff>
      <xdr:row>4</xdr:row>
      <xdr:rowOff>47066</xdr:rowOff>
    </xdr:to>
    <xdr:grpSp>
      <xdr:nvGrpSpPr>
        <xdr:cNvPr id="5" name="Grupo 4"/>
        <xdr:cNvGrpSpPr/>
      </xdr:nvGrpSpPr>
      <xdr:grpSpPr>
        <a:xfrm>
          <a:off x="10477499" y="67235"/>
          <a:ext cx="952499" cy="842684"/>
          <a:chOff x="10477499" y="67235"/>
          <a:chExt cx="952499" cy="842684"/>
        </a:xfrm>
      </xdr:grpSpPr>
      <xdr:sp macro="" textlink="">
        <xdr:nvSpPr>
          <xdr:cNvPr id="2" name="Retângulo de cantos arredondados 1">
            <a:hlinkClick xmlns:r="http://schemas.openxmlformats.org/officeDocument/2006/relationships" r:id="rId1"/>
          </xdr:cNvPr>
          <xdr:cNvSpPr/>
        </xdr:nvSpPr>
        <xdr:spPr>
          <a:xfrm>
            <a:off x="10477499" y="67235"/>
            <a:ext cx="952499" cy="842684"/>
          </a:xfrm>
          <a:prstGeom prst="roundRect">
            <a:avLst>
              <a:gd name="adj" fmla="val 30509"/>
            </a:avLst>
          </a:prstGeom>
          <a:solidFill>
            <a:schemeClr val="bg1">
              <a:lumMod val="65000"/>
            </a:schemeClr>
          </a:solidFill>
          <a:ln>
            <a:noFill/>
          </a:ln>
          <a:effectLst>
            <a:outerShdw blurRad="44450" dist="27940" dir="5400000" algn="ctr">
              <a:srgbClr val="000000">
                <a:alpha val="32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8700000"/>
            </a:lightRig>
          </a:scene3d>
          <a:sp3d>
            <a:bevelT w="190500" h="38100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pt-BR" sz="1200" b="1">
              <a:solidFill>
                <a:sysClr val="windowText" lastClr="000000"/>
              </a:solidFill>
            </a:endParaRPr>
          </a:p>
        </xdr:txBody>
      </xdr:sp>
      <xdr:pic>
        <xdr:nvPicPr>
          <xdr:cNvPr id="4" name="Imagem 3" descr="Resultado de imagem para Ã­cone casa png">
            <a:hlinkClick xmlns:r="http://schemas.openxmlformats.org/officeDocument/2006/relationships" r:id="rId1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730516" y="246529"/>
            <a:ext cx="468971" cy="4706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133600</xdr:colOff>
      <xdr:row>40</xdr:row>
      <xdr:rowOff>172932</xdr:rowOff>
    </xdr:from>
    <xdr:to>
      <xdr:col>2</xdr:col>
      <xdr:colOff>709600</xdr:colOff>
      <xdr:row>40</xdr:row>
      <xdr:rowOff>748932</xdr:rowOff>
    </xdr:to>
    <xdr:pic>
      <xdr:nvPicPr>
        <xdr:cNvPr id="29" name="Imagem 28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61707" y="15004718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124939</xdr:colOff>
      <xdr:row>34</xdr:row>
      <xdr:rowOff>133598</xdr:rowOff>
    </xdr:from>
    <xdr:to>
      <xdr:col>2</xdr:col>
      <xdr:colOff>700939</xdr:colOff>
      <xdr:row>34</xdr:row>
      <xdr:rowOff>898071</xdr:rowOff>
    </xdr:to>
    <xdr:pic>
      <xdr:nvPicPr>
        <xdr:cNvPr id="39" name="Imagem 38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53046" y="9495312"/>
          <a:ext cx="576000" cy="764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144715</xdr:colOff>
      <xdr:row>39</xdr:row>
      <xdr:rowOff>186047</xdr:rowOff>
    </xdr:from>
    <xdr:to>
      <xdr:col>2</xdr:col>
      <xdr:colOff>720715</xdr:colOff>
      <xdr:row>39</xdr:row>
      <xdr:rowOff>762047</xdr:rowOff>
    </xdr:to>
    <xdr:pic>
      <xdr:nvPicPr>
        <xdr:cNvPr id="40" name="Imagem 39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72822" y="14106154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141019</xdr:colOff>
      <xdr:row>38</xdr:row>
      <xdr:rowOff>206087</xdr:rowOff>
    </xdr:from>
    <xdr:to>
      <xdr:col>2</xdr:col>
      <xdr:colOff>717019</xdr:colOff>
      <xdr:row>38</xdr:row>
      <xdr:rowOff>782087</xdr:rowOff>
    </xdr:to>
    <xdr:pic>
      <xdr:nvPicPr>
        <xdr:cNvPr id="41" name="Imagem 40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69126" y="13214516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137291</xdr:colOff>
      <xdr:row>36</xdr:row>
      <xdr:rowOff>158085</xdr:rowOff>
    </xdr:from>
    <xdr:to>
      <xdr:col>2</xdr:col>
      <xdr:colOff>713291</xdr:colOff>
      <xdr:row>36</xdr:row>
      <xdr:rowOff>734085</xdr:rowOff>
    </xdr:to>
    <xdr:pic>
      <xdr:nvPicPr>
        <xdr:cNvPr id="42" name="Imagem 41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65398" y="11343156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130115</xdr:colOff>
      <xdr:row>37</xdr:row>
      <xdr:rowOff>179361</xdr:rowOff>
    </xdr:from>
    <xdr:to>
      <xdr:col>2</xdr:col>
      <xdr:colOff>706115</xdr:colOff>
      <xdr:row>37</xdr:row>
      <xdr:rowOff>755361</xdr:rowOff>
    </xdr:to>
    <xdr:pic>
      <xdr:nvPicPr>
        <xdr:cNvPr id="48" name="Imagem 47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58222" y="12276111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134078</xdr:colOff>
      <xdr:row>35</xdr:row>
      <xdr:rowOff>171938</xdr:rowOff>
    </xdr:from>
    <xdr:to>
      <xdr:col>2</xdr:col>
      <xdr:colOff>710078</xdr:colOff>
      <xdr:row>35</xdr:row>
      <xdr:rowOff>747938</xdr:rowOff>
    </xdr:to>
    <xdr:pic>
      <xdr:nvPicPr>
        <xdr:cNvPr id="49" name="Imagem 48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62185" y="10445331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122464</xdr:colOff>
      <xdr:row>33</xdr:row>
      <xdr:rowOff>40821</xdr:rowOff>
    </xdr:from>
    <xdr:to>
      <xdr:col>2</xdr:col>
      <xdr:colOff>673727</xdr:colOff>
      <xdr:row>33</xdr:row>
      <xdr:rowOff>843643</xdr:rowOff>
    </xdr:to>
    <xdr:pic>
      <xdr:nvPicPr>
        <xdr:cNvPr id="50" name="Imagem 49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50571" y="8490857"/>
          <a:ext cx="551263" cy="802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128649</xdr:colOff>
      <xdr:row>31</xdr:row>
      <xdr:rowOff>81642</xdr:rowOff>
    </xdr:from>
    <xdr:to>
      <xdr:col>2</xdr:col>
      <xdr:colOff>704649</xdr:colOff>
      <xdr:row>31</xdr:row>
      <xdr:rowOff>884464</xdr:rowOff>
    </xdr:to>
    <xdr:pic>
      <xdr:nvPicPr>
        <xdr:cNvPr id="51" name="Imagem 50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56756" y="6708321"/>
          <a:ext cx="576000" cy="802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95250</xdr:colOff>
      <xdr:row>30</xdr:row>
      <xdr:rowOff>40822</xdr:rowOff>
    </xdr:from>
    <xdr:to>
      <xdr:col>2</xdr:col>
      <xdr:colOff>748393</xdr:colOff>
      <xdr:row>30</xdr:row>
      <xdr:rowOff>898072</xdr:rowOff>
    </xdr:to>
    <xdr:pic>
      <xdr:nvPicPr>
        <xdr:cNvPr id="52" name="Imagem 51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23357" y="5755822"/>
          <a:ext cx="653143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153389</xdr:colOff>
      <xdr:row>32</xdr:row>
      <xdr:rowOff>108856</xdr:rowOff>
    </xdr:from>
    <xdr:to>
      <xdr:col>2</xdr:col>
      <xdr:colOff>729389</xdr:colOff>
      <xdr:row>32</xdr:row>
      <xdr:rowOff>857249</xdr:rowOff>
    </xdr:to>
    <xdr:pic>
      <xdr:nvPicPr>
        <xdr:cNvPr id="53" name="Imagem 52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81496" y="7647213"/>
          <a:ext cx="576000" cy="748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119987</xdr:colOff>
      <xdr:row>41</xdr:row>
      <xdr:rowOff>145968</xdr:rowOff>
    </xdr:from>
    <xdr:to>
      <xdr:col>2</xdr:col>
      <xdr:colOff>695987</xdr:colOff>
      <xdr:row>41</xdr:row>
      <xdr:rowOff>721968</xdr:rowOff>
    </xdr:to>
    <xdr:pic>
      <xdr:nvPicPr>
        <xdr:cNvPr id="55" name="Imagem 54" descr="Imagem relacionada"/>
        <xdr:cNvPicPr preferRelativeResize="0">
          <a:picLocks noChangeArrowheads="1"/>
        </xdr:cNvPicPr>
      </xdr:nvPicPr>
      <xdr:blipFill rotWithShape="1"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48094" y="15889432"/>
          <a:ext cx="576000" cy="57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onique" refreshedDate="43627.615092939814" createdVersion="5" refreshedVersion="5" minRefreshableVersion="3" recordCount="471">
  <cacheSource type="worksheet">
    <worksheetSource name="Tabela1"/>
  </cacheSource>
  <cacheFields count="9">
    <cacheField name="DATA" numFmtId="14">
      <sharedItems containsSemiMixedTypes="0" containsNonDate="0" containsDate="1" containsString="0" minDate="2019-01-01T00:00:00" maxDate="2019-06-29T00:00:00"/>
    </cacheField>
    <cacheField name="MÊS" numFmtId="0">
      <sharedItems count="12">
        <s v="Jan"/>
        <s v="Fev"/>
        <s v="Mar"/>
        <s v="Abr"/>
        <s v="Mai"/>
        <s v="Jun"/>
        <s v="Janeiro" u="1"/>
        <s v="Abril" u="1"/>
        <s v="Junho" u="1"/>
        <s v="Maio" u="1"/>
        <s v="Março" u="1"/>
        <s v="Fevereiro" u="1"/>
      </sharedItems>
    </cacheField>
    <cacheField name="PRODUTO" numFmtId="0">
      <sharedItems/>
    </cacheField>
    <cacheField name="TIPO DE PRODUTO" numFmtId="0">
      <sharedItems count="7">
        <s v="MANUTENÇÃO"/>
        <s v="ESTÉTICA"/>
        <s v="MECÂNICO"/>
        <s v="PEÇA"/>
        <s v="EMERGÊNCIA"/>
        <s v="ITEM DE EMERGÊNCIA" u="1"/>
        <s v="SERVIÇO" u="1"/>
      </sharedItems>
    </cacheField>
    <cacheField name="VENDEDOR" numFmtId="0">
      <sharedItems count="10">
        <s v="Camila"/>
        <s v="Marta"/>
        <s v="José"/>
        <s v="Patrícia"/>
        <s v="Joana"/>
        <s v="Marcos"/>
        <s v="Danilo"/>
        <s v="Bruno"/>
        <s v="João"/>
        <s v="Paulo"/>
      </sharedItems>
    </cacheField>
    <cacheField name="VALOR" numFmtId="44">
      <sharedItems containsSemiMixedTypes="0" containsString="0" containsNumber="1" containsInteger="1" minValue="15" maxValue="350"/>
    </cacheField>
    <cacheField name="COMISSÃO" numFmtId="44">
      <sharedItems containsSemiMixedTypes="0" containsString="0" containsNumber="1" minValue="1.5" maxValue="35"/>
    </cacheField>
    <cacheField name="VALOR S/ COMISSÃO" numFmtId="44">
      <sharedItems containsSemiMixedTypes="0" containsString="0" containsNumber="1" minValue="13.5" maxValue="315"/>
    </cacheField>
    <cacheField name="Meta" numFmtId="44">
      <sharedItems containsSemiMixedTypes="0" containsString="0" containsNumber="1" containsInteger="1" minValue="8000" maxValue="8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1">
  <r>
    <d v="2019-01-01T00:00:00"/>
    <x v="0"/>
    <s v="ADITIVO RADIADOR"/>
    <x v="0"/>
    <x v="0"/>
    <n v="15"/>
    <n v="1.5"/>
    <n v="13.5"/>
    <n v="8000"/>
  </r>
  <r>
    <d v="2019-01-01T00:00:00"/>
    <x v="0"/>
    <s v="AROMATIZADOR"/>
    <x v="1"/>
    <x v="1"/>
    <n v="15"/>
    <n v="1.5"/>
    <n v="13.5"/>
    <n v="8000"/>
  </r>
  <r>
    <d v="2019-01-01T00:00:00"/>
    <x v="0"/>
    <s v="CARPETE"/>
    <x v="1"/>
    <x v="0"/>
    <n v="120"/>
    <n v="12"/>
    <n v="108"/>
    <n v="8000"/>
  </r>
  <r>
    <d v="2019-01-01T00:00:00"/>
    <x v="0"/>
    <s v="TROCA DE PNEU"/>
    <x v="2"/>
    <x v="2"/>
    <n v="50"/>
    <n v="5"/>
    <n v="45"/>
    <n v="8000"/>
  </r>
  <r>
    <d v="2019-01-01T00:00:00"/>
    <x v="0"/>
    <s v="TROCA DE ÓLEO"/>
    <x v="2"/>
    <x v="3"/>
    <n v="50"/>
    <n v="5"/>
    <n v="45"/>
    <n v="8000"/>
  </r>
  <r>
    <d v="2019-01-01T00:00:00"/>
    <x v="0"/>
    <s v="ALINHAMENTO"/>
    <x v="2"/>
    <x v="3"/>
    <n v="120"/>
    <n v="12"/>
    <n v="108"/>
    <n v="8000"/>
  </r>
  <r>
    <d v="2019-01-01T00:00:00"/>
    <x v="0"/>
    <s v="BALANCEAMENTO"/>
    <x v="2"/>
    <x v="4"/>
    <n v="80"/>
    <n v="8"/>
    <n v="72"/>
    <n v="8000"/>
  </r>
  <r>
    <d v="2019-01-04T00:00:00"/>
    <x v="0"/>
    <s v="REVISÃO FREIO"/>
    <x v="2"/>
    <x v="5"/>
    <n v="200"/>
    <n v="20"/>
    <n v="180"/>
    <n v="8000"/>
  </r>
  <r>
    <d v="2019-01-04T00:00:00"/>
    <x v="0"/>
    <s v="ELÉTRICA"/>
    <x v="2"/>
    <x v="6"/>
    <n v="70"/>
    <n v="7"/>
    <n v="63"/>
    <n v="8000"/>
  </r>
  <r>
    <d v="2019-01-04T00:00:00"/>
    <x v="0"/>
    <s v="CABO DE VELA"/>
    <x v="3"/>
    <x v="7"/>
    <n v="120"/>
    <n v="12"/>
    <n v="108"/>
    <n v="8000"/>
  </r>
  <r>
    <d v="2019-01-04T00:00:00"/>
    <x v="0"/>
    <s v="ADITIVO RADIADOR"/>
    <x v="0"/>
    <x v="8"/>
    <n v="15"/>
    <n v="1.5"/>
    <n v="13.5"/>
    <n v="8000"/>
  </r>
  <r>
    <d v="2019-01-04T00:00:00"/>
    <x v="0"/>
    <s v="CORREIA ALTERNADOR"/>
    <x v="3"/>
    <x v="7"/>
    <n v="75"/>
    <n v="7.5"/>
    <n v="67.5"/>
    <n v="8000"/>
  </r>
  <r>
    <d v="2019-01-04T00:00:00"/>
    <x v="0"/>
    <s v="FLUIDO DE FREIO"/>
    <x v="0"/>
    <x v="8"/>
    <n v="30"/>
    <n v="3"/>
    <n v="27"/>
    <n v="8000"/>
  </r>
  <r>
    <d v="2019-01-04T00:00:00"/>
    <x v="0"/>
    <s v="CALOTA"/>
    <x v="1"/>
    <x v="5"/>
    <n v="70"/>
    <n v="7"/>
    <n v="63"/>
    <n v="8000"/>
  </r>
  <r>
    <d v="2019-01-04T00:00:00"/>
    <x v="0"/>
    <s v="CAPA PARA VOLANTE"/>
    <x v="1"/>
    <x v="4"/>
    <n v="20"/>
    <n v="2"/>
    <n v="18"/>
    <n v="8000"/>
  </r>
  <r>
    <d v="2019-01-04T00:00:00"/>
    <x v="0"/>
    <s v="CALHA DE CHUVA"/>
    <x v="1"/>
    <x v="3"/>
    <n v="50"/>
    <n v="5"/>
    <n v="45"/>
    <n v="8000"/>
  </r>
  <r>
    <d v="2019-01-04T00:00:00"/>
    <x v="0"/>
    <s v="LÂMPADA FAROL"/>
    <x v="3"/>
    <x v="2"/>
    <n v="40"/>
    <n v="4"/>
    <n v="36"/>
    <n v="8000"/>
  </r>
  <r>
    <d v="2019-01-05T00:00:00"/>
    <x v="0"/>
    <s v="FLUIDO DE FREIO"/>
    <x v="0"/>
    <x v="6"/>
    <n v="30"/>
    <n v="3"/>
    <n v="27"/>
    <n v="8000"/>
  </r>
  <r>
    <d v="2019-01-05T00:00:00"/>
    <x v="0"/>
    <s v="CALOTA"/>
    <x v="1"/>
    <x v="9"/>
    <n v="70"/>
    <n v="7"/>
    <n v="63"/>
    <n v="8000"/>
  </r>
  <r>
    <d v="2019-01-05T00:00:00"/>
    <x v="0"/>
    <s v="CAPA PARA VOLANTE"/>
    <x v="1"/>
    <x v="1"/>
    <n v="20"/>
    <n v="2"/>
    <n v="18"/>
    <n v="8000"/>
  </r>
  <r>
    <d v="2019-01-05T00:00:00"/>
    <x v="0"/>
    <s v="CALHA DE CHUVA"/>
    <x v="1"/>
    <x v="7"/>
    <n v="50"/>
    <n v="5"/>
    <n v="45"/>
    <n v="8000"/>
  </r>
  <r>
    <d v="2019-01-05T00:00:00"/>
    <x v="0"/>
    <s v="LÂMPADA FAROL"/>
    <x v="3"/>
    <x v="8"/>
    <n v="40"/>
    <n v="4"/>
    <n v="36"/>
    <n v="8000"/>
  </r>
  <r>
    <d v="2019-01-05T00:00:00"/>
    <x v="0"/>
    <s v="FAROL DE MILHA"/>
    <x v="1"/>
    <x v="0"/>
    <n v="50"/>
    <n v="5"/>
    <n v="45"/>
    <n v="8000"/>
  </r>
  <r>
    <d v="2019-01-06T00:00:00"/>
    <x v="0"/>
    <s v="CAPA BANCO"/>
    <x v="1"/>
    <x v="8"/>
    <n v="70"/>
    <n v="7"/>
    <n v="63"/>
    <n v="8000"/>
  </r>
  <r>
    <d v="2019-01-06T00:00:00"/>
    <x v="0"/>
    <s v="TROCA DE PNEU"/>
    <x v="2"/>
    <x v="8"/>
    <n v="50"/>
    <n v="5"/>
    <n v="45"/>
    <n v="8000"/>
  </r>
  <r>
    <d v="2019-01-06T00:00:00"/>
    <x v="0"/>
    <s v="CABO DE BATERIA"/>
    <x v="4"/>
    <x v="7"/>
    <n v="54"/>
    <n v="5.4"/>
    <n v="48.6"/>
    <n v="8000"/>
  </r>
  <r>
    <d v="2019-01-06T00:00:00"/>
    <x v="0"/>
    <s v="BATERIA"/>
    <x v="3"/>
    <x v="1"/>
    <n v="300"/>
    <n v="30"/>
    <n v="270"/>
    <n v="8000"/>
  </r>
  <r>
    <d v="2019-01-07T00:00:00"/>
    <x v="0"/>
    <s v="VELA"/>
    <x v="3"/>
    <x v="0"/>
    <n v="230"/>
    <n v="23"/>
    <n v="207"/>
    <n v="8000"/>
  </r>
  <r>
    <d v="2019-01-07T00:00:00"/>
    <x v="0"/>
    <s v="CABO DE VELA"/>
    <x v="3"/>
    <x v="1"/>
    <n v="120"/>
    <n v="12"/>
    <n v="108"/>
    <n v="8000"/>
  </r>
  <r>
    <d v="2019-01-07T00:00:00"/>
    <x v="0"/>
    <s v="ADITIVO RADIADOR"/>
    <x v="0"/>
    <x v="0"/>
    <n v="15"/>
    <n v="1.5"/>
    <n v="13.5"/>
    <n v="8000"/>
  </r>
  <r>
    <d v="2019-01-08T00:00:00"/>
    <x v="0"/>
    <s v="AROMATIZADOR"/>
    <x v="1"/>
    <x v="7"/>
    <n v="15"/>
    <n v="1.5"/>
    <n v="13.5"/>
    <n v="8000"/>
  </r>
  <r>
    <d v="2019-01-08T00:00:00"/>
    <x v="0"/>
    <s v="CARPETE"/>
    <x v="1"/>
    <x v="8"/>
    <n v="120"/>
    <n v="12"/>
    <n v="108"/>
    <n v="8000"/>
  </r>
  <r>
    <d v="2019-01-11T00:00:00"/>
    <x v="0"/>
    <s v="LÂMPADA FAROL"/>
    <x v="3"/>
    <x v="7"/>
    <n v="40"/>
    <n v="4"/>
    <n v="36"/>
    <n v="8000"/>
  </r>
  <r>
    <d v="2019-01-11T00:00:00"/>
    <x v="0"/>
    <s v="FLUIDO DE FREIO"/>
    <x v="0"/>
    <x v="1"/>
    <n v="30"/>
    <n v="3"/>
    <n v="27"/>
    <n v="8000"/>
  </r>
  <r>
    <d v="2019-01-11T00:00:00"/>
    <x v="0"/>
    <s v="CALOTA"/>
    <x v="1"/>
    <x v="0"/>
    <n v="70"/>
    <n v="7"/>
    <n v="63"/>
    <n v="8000"/>
  </r>
  <r>
    <d v="2019-01-11T00:00:00"/>
    <x v="0"/>
    <s v="PNEU"/>
    <x v="3"/>
    <x v="1"/>
    <n v="350"/>
    <n v="35"/>
    <n v="315"/>
    <n v="8000"/>
  </r>
  <r>
    <d v="2019-01-11T00:00:00"/>
    <x v="0"/>
    <s v="CORREIA ALTERNADOR"/>
    <x v="3"/>
    <x v="7"/>
    <n v="75"/>
    <n v="7.5"/>
    <n v="67.5"/>
    <n v="8000"/>
  </r>
  <r>
    <d v="2019-01-11T00:00:00"/>
    <x v="0"/>
    <s v="FLUIDO DE FREIO"/>
    <x v="0"/>
    <x v="8"/>
    <n v="30"/>
    <n v="3"/>
    <n v="27"/>
    <n v="8000"/>
  </r>
  <r>
    <d v="2019-01-11T00:00:00"/>
    <x v="0"/>
    <s v="CALOTA"/>
    <x v="1"/>
    <x v="8"/>
    <n v="70"/>
    <n v="7"/>
    <n v="63"/>
    <n v="8000"/>
  </r>
  <r>
    <d v="2019-01-11T00:00:00"/>
    <x v="0"/>
    <s v="CAPA PARA VOLANTE"/>
    <x v="1"/>
    <x v="2"/>
    <n v="20"/>
    <n v="2"/>
    <n v="18"/>
    <n v="8000"/>
  </r>
  <r>
    <d v="2019-01-12T00:00:00"/>
    <x v="0"/>
    <s v="CAPA PARA VOLANTE"/>
    <x v="1"/>
    <x v="1"/>
    <n v="20"/>
    <n v="2"/>
    <n v="18"/>
    <n v="8000"/>
  </r>
  <r>
    <d v="2019-01-12T00:00:00"/>
    <x v="0"/>
    <s v="CALHA DE CHUVA"/>
    <x v="1"/>
    <x v="0"/>
    <n v="50"/>
    <n v="5"/>
    <n v="45"/>
    <n v="8000"/>
  </r>
  <r>
    <d v="2019-01-12T00:00:00"/>
    <x v="0"/>
    <s v="LÂMPADA FAROL"/>
    <x v="3"/>
    <x v="7"/>
    <n v="40"/>
    <n v="4"/>
    <n v="36"/>
    <n v="8000"/>
  </r>
  <r>
    <d v="2019-01-12T00:00:00"/>
    <x v="0"/>
    <s v="BATERIA"/>
    <x v="3"/>
    <x v="8"/>
    <n v="300"/>
    <n v="30"/>
    <n v="270"/>
    <n v="8000"/>
  </r>
  <r>
    <d v="2019-01-12T00:00:00"/>
    <x v="0"/>
    <s v="CALHA DE CHUVA"/>
    <x v="1"/>
    <x v="1"/>
    <n v="50"/>
    <n v="5"/>
    <n v="45"/>
    <n v="8000"/>
  </r>
  <r>
    <d v="2019-01-12T00:00:00"/>
    <x v="0"/>
    <s v="LÂMPADA FAROL"/>
    <x v="3"/>
    <x v="7"/>
    <n v="40"/>
    <n v="4"/>
    <n v="36"/>
    <n v="8000"/>
  </r>
  <r>
    <d v="2019-01-12T00:00:00"/>
    <x v="0"/>
    <s v="FLUIDO DE FREIO"/>
    <x v="0"/>
    <x v="1"/>
    <n v="30"/>
    <n v="3"/>
    <n v="27"/>
    <n v="8000"/>
  </r>
  <r>
    <d v="2019-01-12T00:00:00"/>
    <x v="0"/>
    <s v="CALOTA"/>
    <x v="1"/>
    <x v="7"/>
    <n v="70"/>
    <n v="7"/>
    <n v="63"/>
    <n v="8000"/>
  </r>
  <r>
    <d v="2019-01-13T00:00:00"/>
    <x v="0"/>
    <s v="VELA"/>
    <x v="3"/>
    <x v="1"/>
    <n v="230"/>
    <n v="23"/>
    <n v="207"/>
    <n v="8000"/>
  </r>
  <r>
    <d v="2019-01-13T00:00:00"/>
    <x v="0"/>
    <s v="CABO DE VELA"/>
    <x v="3"/>
    <x v="7"/>
    <n v="120"/>
    <n v="12"/>
    <n v="108"/>
    <n v="8000"/>
  </r>
  <r>
    <d v="2019-01-13T00:00:00"/>
    <x v="0"/>
    <s v="ADITIVO RADIADOR"/>
    <x v="0"/>
    <x v="8"/>
    <n v="15"/>
    <n v="1.5"/>
    <n v="13.5"/>
    <n v="8000"/>
  </r>
  <r>
    <d v="2019-01-13T00:00:00"/>
    <x v="0"/>
    <s v="CAPA PARA VOLANTE"/>
    <x v="1"/>
    <x v="8"/>
    <n v="20"/>
    <n v="2"/>
    <n v="18"/>
    <n v="8000"/>
  </r>
  <r>
    <d v="2019-01-13T00:00:00"/>
    <x v="0"/>
    <s v="CALHA DE CHUVA"/>
    <x v="1"/>
    <x v="0"/>
    <n v="50"/>
    <n v="5"/>
    <n v="45"/>
    <n v="8000"/>
  </r>
  <r>
    <d v="2019-01-13T00:00:00"/>
    <x v="0"/>
    <s v="LÂMPADA FAROL"/>
    <x v="3"/>
    <x v="8"/>
    <n v="40"/>
    <n v="4"/>
    <n v="36"/>
    <n v="8000"/>
  </r>
  <r>
    <d v="2019-01-14T00:00:00"/>
    <x v="0"/>
    <s v="AROMATIZADOR"/>
    <x v="1"/>
    <x v="8"/>
    <n v="15"/>
    <n v="1.5"/>
    <n v="13.5"/>
    <n v="8000"/>
  </r>
  <r>
    <d v="2019-01-14T00:00:00"/>
    <x v="0"/>
    <s v="CARPETE"/>
    <x v="1"/>
    <x v="1"/>
    <n v="120"/>
    <n v="12"/>
    <n v="108"/>
    <n v="8000"/>
  </r>
  <r>
    <d v="2019-01-14T00:00:00"/>
    <x v="0"/>
    <s v="PNEU"/>
    <x v="3"/>
    <x v="7"/>
    <n v="350"/>
    <n v="35"/>
    <n v="315"/>
    <n v="8000"/>
  </r>
  <r>
    <d v="2019-01-14T00:00:00"/>
    <x v="0"/>
    <s v="PASTILHA DE FREIO"/>
    <x v="3"/>
    <x v="1"/>
    <n v="140"/>
    <n v="14"/>
    <n v="126"/>
    <n v="8000"/>
  </r>
  <r>
    <d v="2019-01-14T00:00:00"/>
    <x v="0"/>
    <s v="CORREIA DENTADA"/>
    <x v="3"/>
    <x v="7"/>
    <n v="190"/>
    <n v="19"/>
    <n v="171"/>
    <n v="8000"/>
  </r>
  <r>
    <d v="2019-01-14T00:00:00"/>
    <x v="0"/>
    <s v="BATERIA"/>
    <x v="3"/>
    <x v="8"/>
    <n v="300"/>
    <n v="30"/>
    <n v="270"/>
    <n v="8000"/>
  </r>
  <r>
    <d v="2019-01-14T00:00:00"/>
    <x v="0"/>
    <s v="VELA"/>
    <x v="3"/>
    <x v="7"/>
    <n v="230"/>
    <n v="23"/>
    <n v="207"/>
    <n v="8000"/>
  </r>
  <r>
    <d v="2019-01-14T00:00:00"/>
    <x v="0"/>
    <s v="CABO DE VELA"/>
    <x v="3"/>
    <x v="1"/>
    <n v="120"/>
    <n v="12"/>
    <n v="108"/>
    <n v="8000"/>
  </r>
  <r>
    <d v="2019-01-14T00:00:00"/>
    <x v="0"/>
    <s v="ADITIVO RADIADOR"/>
    <x v="0"/>
    <x v="0"/>
    <n v="15"/>
    <n v="1.5"/>
    <n v="13.5"/>
    <n v="8000"/>
  </r>
  <r>
    <d v="2019-01-14T00:00:00"/>
    <x v="0"/>
    <s v="AROMATIZADOR"/>
    <x v="1"/>
    <x v="7"/>
    <n v="15"/>
    <n v="1.5"/>
    <n v="13.5"/>
    <n v="8000"/>
  </r>
  <r>
    <d v="2019-01-15T00:00:00"/>
    <x v="0"/>
    <s v="ROLAMENTO"/>
    <x v="3"/>
    <x v="8"/>
    <n v="130"/>
    <n v="13"/>
    <n v="117"/>
    <n v="8000"/>
  </r>
  <r>
    <d v="2019-01-15T00:00:00"/>
    <x v="0"/>
    <s v="CARPETE"/>
    <x v="1"/>
    <x v="1"/>
    <n v="120"/>
    <n v="12"/>
    <n v="108"/>
    <n v="8000"/>
  </r>
  <r>
    <d v="2019-02-01T00:00:00"/>
    <x v="1"/>
    <s v="PNEU"/>
    <x v="3"/>
    <x v="7"/>
    <n v="350"/>
    <n v="35"/>
    <n v="315"/>
    <n v="8000"/>
  </r>
  <r>
    <d v="2019-02-01T00:00:00"/>
    <x v="1"/>
    <s v="PASTILHA DE FREIO"/>
    <x v="3"/>
    <x v="8"/>
    <n v="140"/>
    <n v="14"/>
    <n v="126"/>
    <n v="8000"/>
  </r>
  <r>
    <d v="2019-02-01T00:00:00"/>
    <x v="1"/>
    <s v="CORREIA DENTADA"/>
    <x v="3"/>
    <x v="0"/>
    <n v="190"/>
    <n v="19"/>
    <n v="171"/>
    <n v="8000"/>
  </r>
  <r>
    <d v="2019-02-04T00:00:00"/>
    <x v="1"/>
    <s v="ROLAMENTO"/>
    <x v="3"/>
    <x v="1"/>
    <n v="130"/>
    <n v="13"/>
    <n v="117"/>
    <n v="8000"/>
  </r>
  <r>
    <d v="2019-02-04T00:00:00"/>
    <x v="1"/>
    <s v="CORREIA ALTERNADOR"/>
    <x v="3"/>
    <x v="7"/>
    <n v="75"/>
    <n v="7.5"/>
    <n v="67.5"/>
    <n v="8000"/>
  </r>
  <r>
    <d v="2019-02-04T00:00:00"/>
    <x v="1"/>
    <s v="FLUIDO DE FREIO"/>
    <x v="0"/>
    <x v="8"/>
    <n v="30"/>
    <n v="3"/>
    <n v="27"/>
    <n v="8000"/>
  </r>
  <r>
    <d v="2019-02-04T00:00:00"/>
    <x v="1"/>
    <s v="CALOTA"/>
    <x v="1"/>
    <x v="0"/>
    <n v="70"/>
    <n v="7"/>
    <n v="63"/>
    <n v="8000"/>
  </r>
  <r>
    <d v="2019-02-04T00:00:00"/>
    <x v="1"/>
    <s v="CAPA PARA VOLANTE"/>
    <x v="1"/>
    <x v="8"/>
    <n v="20"/>
    <n v="2"/>
    <n v="18"/>
    <n v="8000"/>
  </r>
  <r>
    <d v="2019-02-04T00:00:00"/>
    <x v="1"/>
    <s v="CALHA DE CHUVA"/>
    <x v="1"/>
    <x v="8"/>
    <n v="50"/>
    <n v="5"/>
    <n v="45"/>
    <n v="8000"/>
  </r>
  <r>
    <d v="2019-02-04T00:00:00"/>
    <x v="1"/>
    <s v="LÂMPADA FAROL"/>
    <x v="3"/>
    <x v="7"/>
    <n v="40"/>
    <n v="4"/>
    <n v="36"/>
    <n v="8000"/>
  </r>
  <r>
    <d v="2019-02-04T00:00:00"/>
    <x v="1"/>
    <s v="FAROL DE MILHA"/>
    <x v="1"/>
    <x v="1"/>
    <n v="50"/>
    <n v="5"/>
    <n v="45"/>
    <n v="8000"/>
  </r>
  <r>
    <d v="2019-02-05T00:00:00"/>
    <x v="1"/>
    <s v="CALOTA"/>
    <x v="1"/>
    <x v="9"/>
    <n v="70"/>
    <n v="7"/>
    <n v="63"/>
    <n v="8000"/>
  </r>
  <r>
    <d v="2019-02-05T00:00:00"/>
    <x v="1"/>
    <s v="CAPA PARA VOLANTE"/>
    <x v="1"/>
    <x v="1"/>
    <n v="20"/>
    <n v="2"/>
    <n v="18"/>
    <n v="8000"/>
  </r>
  <r>
    <d v="2019-02-05T00:00:00"/>
    <x v="1"/>
    <s v="CALHA DE CHUVA"/>
    <x v="1"/>
    <x v="7"/>
    <n v="50"/>
    <n v="5"/>
    <n v="45"/>
    <n v="8000"/>
  </r>
  <r>
    <d v="2019-02-05T00:00:00"/>
    <x v="1"/>
    <s v="LÂMPADA FAROL"/>
    <x v="3"/>
    <x v="8"/>
    <n v="40"/>
    <n v="4"/>
    <n v="36"/>
    <n v="8000"/>
  </r>
  <r>
    <d v="2019-02-05T00:00:00"/>
    <x v="1"/>
    <s v="FAROL DE MILHA"/>
    <x v="1"/>
    <x v="0"/>
    <n v="50"/>
    <n v="5"/>
    <n v="45"/>
    <n v="8000"/>
  </r>
  <r>
    <d v="2019-02-05T00:00:00"/>
    <x v="1"/>
    <s v="CAPA BANCO"/>
    <x v="1"/>
    <x v="0"/>
    <n v="70"/>
    <n v="7"/>
    <n v="63"/>
    <n v="8000"/>
  </r>
  <r>
    <d v="2019-02-05T00:00:00"/>
    <x v="1"/>
    <s v="TROCA DE PNEU"/>
    <x v="2"/>
    <x v="0"/>
    <n v="50"/>
    <n v="5"/>
    <n v="45"/>
    <n v="8000"/>
  </r>
  <r>
    <d v="2019-02-05T00:00:00"/>
    <x v="1"/>
    <s v="TROCA DE ÓLEO"/>
    <x v="2"/>
    <x v="7"/>
    <n v="50"/>
    <n v="5"/>
    <n v="45"/>
    <n v="8000"/>
  </r>
  <r>
    <d v="2019-02-05T00:00:00"/>
    <x v="1"/>
    <s v="ALINHAMENTO"/>
    <x v="2"/>
    <x v="0"/>
    <n v="120"/>
    <n v="12"/>
    <n v="108"/>
    <n v="8000"/>
  </r>
  <r>
    <d v="2019-02-06T00:00:00"/>
    <x v="1"/>
    <s v="CAPA BANCO"/>
    <x v="1"/>
    <x v="8"/>
    <n v="70"/>
    <n v="7"/>
    <n v="63"/>
    <n v="8000"/>
  </r>
  <r>
    <d v="2019-02-06T00:00:00"/>
    <x v="1"/>
    <s v="TROCA DE PNEU"/>
    <x v="2"/>
    <x v="8"/>
    <n v="50"/>
    <n v="5"/>
    <n v="45"/>
    <n v="8000"/>
  </r>
  <r>
    <d v="2019-02-06T00:00:00"/>
    <x v="1"/>
    <s v="CABO DE BATERIA"/>
    <x v="4"/>
    <x v="7"/>
    <n v="54"/>
    <n v="5.4"/>
    <n v="48.6"/>
    <n v="8000"/>
  </r>
  <r>
    <d v="2019-02-06T00:00:00"/>
    <x v="1"/>
    <s v="BATERIA"/>
    <x v="3"/>
    <x v="1"/>
    <n v="300"/>
    <n v="30"/>
    <n v="270"/>
    <n v="8000"/>
  </r>
  <r>
    <d v="2019-02-06T00:00:00"/>
    <x v="1"/>
    <s v="BALANCEAMENTO"/>
    <x v="2"/>
    <x v="1"/>
    <n v="80"/>
    <n v="8"/>
    <n v="72"/>
    <n v="8000"/>
  </r>
  <r>
    <d v="2019-02-06T00:00:00"/>
    <x v="1"/>
    <s v="REVISÃO FREIO"/>
    <x v="2"/>
    <x v="0"/>
    <n v="200"/>
    <n v="20"/>
    <n v="180"/>
    <n v="8000"/>
  </r>
  <r>
    <d v="2019-02-06T00:00:00"/>
    <x v="1"/>
    <s v="ELÉTRICA"/>
    <x v="2"/>
    <x v="7"/>
    <n v="70"/>
    <n v="7"/>
    <n v="63"/>
    <n v="8000"/>
  </r>
  <r>
    <d v="2019-02-06T00:00:00"/>
    <x v="1"/>
    <s v="CABO DE VELA"/>
    <x v="3"/>
    <x v="8"/>
    <n v="120"/>
    <n v="12"/>
    <n v="108"/>
    <n v="8000"/>
  </r>
  <r>
    <d v="2019-02-06T00:00:00"/>
    <x v="1"/>
    <s v="ALINHAMENTO"/>
    <x v="2"/>
    <x v="5"/>
    <n v="120"/>
    <n v="12"/>
    <n v="108"/>
    <n v="8000"/>
  </r>
  <r>
    <d v="2019-02-06T00:00:00"/>
    <x v="1"/>
    <s v="BALANCEAMENTO"/>
    <x v="2"/>
    <x v="4"/>
    <n v="80"/>
    <n v="8"/>
    <n v="72"/>
    <n v="8000"/>
  </r>
  <r>
    <d v="2019-02-06T00:00:00"/>
    <x v="1"/>
    <s v="REVISÃO FREIO"/>
    <x v="2"/>
    <x v="3"/>
    <n v="200"/>
    <n v="20"/>
    <n v="180"/>
    <n v="8000"/>
  </r>
  <r>
    <d v="2019-02-07T00:00:00"/>
    <x v="1"/>
    <s v="VELA"/>
    <x v="3"/>
    <x v="0"/>
    <n v="230"/>
    <n v="23"/>
    <n v="207"/>
    <n v="8000"/>
  </r>
  <r>
    <d v="2019-02-07T00:00:00"/>
    <x v="1"/>
    <s v="CABO DE VELA"/>
    <x v="3"/>
    <x v="1"/>
    <n v="120"/>
    <n v="12"/>
    <n v="108"/>
    <n v="8000"/>
  </r>
  <r>
    <d v="2019-02-07T00:00:00"/>
    <x v="1"/>
    <s v="ADITIVO RADIADOR"/>
    <x v="0"/>
    <x v="0"/>
    <n v="15"/>
    <n v="1.5"/>
    <n v="13.5"/>
    <n v="8000"/>
  </r>
  <r>
    <d v="2019-02-07T00:00:00"/>
    <x v="1"/>
    <s v="ELÉTRICA"/>
    <x v="2"/>
    <x v="2"/>
    <n v="70"/>
    <n v="7"/>
    <n v="63"/>
    <n v="8000"/>
  </r>
  <r>
    <d v="2019-02-07T00:00:00"/>
    <x v="1"/>
    <s v="CABO DE VELA"/>
    <x v="3"/>
    <x v="6"/>
    <n v="120"/>
    <n v="12"/>
    <n v="108"/>
    <n v="8000"/>
  </r>
  <r>
    <d v="2019-02-07T00:00:00"/>
    <x v="1"/>
    <s v="ADITIVO RADIADOR"/>
    <x v="0"/>
    <x v="9"/>
    <n v="15"/>
    <n v="1.5"/>
    <n v="13.5"/>
    <n v="8000"/>
  </r>
  <r>
    <d v="2019-02-08T00:00:00"/>
    <x v="1"/>
    <s v="AROMATIZADOR"/>
    <x v="1"/>
    <x v="7"/>
    <n v="15"/>
    <n v="1.5"/>
    <n v="13.5"/>
    <n v="8000"/>
  </r>
  <r>
    <d v="2019-02-08T00:00:00"/>
    <x v="1"/>
    <s v="CARPETE"/>
    <x v="1"/>
    <x v="8"/>
    <n v="120"/>
    <n v="12"/>
    <n v="108"/>
    <n v="8000"/>
  </r>
  <r>
    <d v="2019-02-08T00:00:00"/>
    <x v="1"/>
    <s v="AROMATIZADOR"/>
    <x v="1"/>
    <x v="1"/>
    <n v="15"/>
    <n v="1.5"/>
    <n v="13.5"/>
    <n v="8000"/>
  </r>
  <r>
    <d v="2019-02-08T00:00:00"/>
    <x v="1"/>
    <s v="CARPETE"/>
    <x v="1"/>
    <x v="7"/>
    <n v="120"/>
    <n v="12"/>
    <n v="108"/>
    <n v="8000"/>
  </r>
  <r>
    <d v="2019-02-08T00:00:00"/>
    <x v="1"/>
    <s v="CORREIA ALTERNADOR"/>
    <x v="3"/>
    <x v="8"/>
    <n v="75"/>
    <n v="7.5"/>
    <n v="67.5"/>
    <n v="8000"/>
  </r>
  <r>
    <d v="2019-02-08T00:00:00"/>
    <x v="1"/>
    <s v="FLUIDO DE FREIO"/>
    <x v="0"/>
    <x v="0"/>
    <n v="30"/>
    <n v="3"/>
    <n v="27"/>
    <n v="8000"/>
  </r>
  <r>
    <d v="2019-02-08T00:00:00"/>
    <x v="1"/>
    <s v="CALOTA"/>
    <x v="1"/>
    <x v="8"/>
    <n v="70"/>
    <n v="7"/>
    <n v="63"/>
    <n v="8000"/>
  </r>
  <r>
    <d v="2019-02-11T00:00:00"/>
    <x v="1"/>
    <s v="PNEU"/>
    <x v="3"/>
    <x v="1"/>
    <n v="350"/>
    <n v="35"/>
    <n v="315"/>
    <n v="8000"/>
  </r>
  <r>
    <d v="2019-02-11T00:00:00"/>
    <x v="1"/>
    <s v="CORREIA ALTERNADOR"/>
    <x v="3"/>
    <x v="7"/>
    <n v="75"/>
    <n v="7.5"/>
    <n v="67.5"/>
    <n v="8000"/>
  </r>
  <r>
    <d v="2019-02-11T00:00:00"/>
    <x v="1"/>
    <s v="FLUIDO DE FREIO"/>
    <x v="0"/>
    <x v="8"/>
    <n v="30"/>
    <n v="3"/>
    <n v="27"/>
    <n v="8000"/>
  </r>
  <r>
    <d v="2019-02-11T00:00:00"/>
    <x v="1"/>
    <s v="CALOTA"/>
    <x v="1"/>
    <x v="8"/>
    <n v="70"/>
    <n v="7"/>
    <n v="63"/>
    <n v="8000"/>
  </r>
  <r>
    <d v="2019-02-11T00:00:00"/>
    <x v="1"/>
    <s v="CAPA PARA VOLANTE"/>
    <x v="1"/>
    <x v="2"/>
    <n v="20"/>
    <n v="2"/>
    <n v="18"/>
    <n v="8000"/>
  </r>
  <r>
    <d v="2019-02-11T00:00:00"/>
    <x v="1"/>
    <s v="CAPA PARA VOLANTE"/>
    <x v="1"/>
    <x v="8"/>
    <n v="20"/>
    <n v="2"/>
    <n v="18"/>
    <n v="8000"/>
  </r>
  <r>
    <d v="2019-02-11T00:00:00"/>
    <x v="1"/>
    <s v="CALHA DE CHUVA"/>
    <x v="1"/>
    <x v="7"/>
    <n v="50"/>
    <n v="5"/>
    <n v="45"/>
    <n v="8000"/>
  </r>
  <r>
    <d v="2019-02-11T00:00:00"/>
    <x v="1"/>
    <s v="LÂMPADA FAROL"/>
    <x v="3"/>
    <x v="1"/>
    <n v="40"/>
    <n v="4"/>
    <n v="36"/>
    <n v="8000"/>
  </r>
  <r>
    <d v="2019-02-12T00:00:00"/>
    <x v="1"/>
    <s v="CALHA DE CHUVA"/>
    <x v="1"/>
    <x v="1"/>
    <n v="50"/>
    <n v="5"/>
    <n v="45"/>
    <n v="8000"/>
  </r>
  <r>
    <d v="2019-02-12T00:00:00"/>
    <x v="1"/>
    <s v="LÂMPADA FAROL"/>
    <x v="3"/>
    <x v="7"/>
    <n v="40"/>
    <n v="4"/>
    <n v="36"/>
    <n v="8000"/>
  </r>
  <r>
    <d v="2019-02-12T00:00:00"/>
    <x v="1"/>
    <s v="FLUIDO DE FREIO"/>
    <x v="0"/>
    <x v="1"/>
    <n v="30"/>
    <n v="3"/>
    <n v="27"/>
    <n v="8000"/>
  </r>
  <r>
    <d v="2019-02-12T00:00:00"/>
    <x v="1"/>
    <s v="FLUIDO DE FREIO"/>
    <x v="0"/>
    <x v="0"/>
    <n v="30"/>
    <n v="3"/>
    <n v="27"/>
    <n v="8000"/>
  </r>
  <r>
    <d v="2019-02-12T00:00:00"/>
    <x v="1"/>
    <s v="CALOTA"/>
    <x v="1"/>
    <x v="1"/>
    <n v="70"/>
    <n v="7"/>
    <n v="63"/>
    <n v="8000"/>
  </r>
  <r>
    <d v="2019-02-13T00:00:00"/>
    <x v="1"/>
    <s v="CAPA PARA VOLANTE"/>
    <x v="1"/>
    <x v="0"/>
    <n v="20"/>
    <n v="2"/>
    <n v="18"/>
    <n v="8000"/>
  </r>
  <r>
    <d v="2019-02-13T00:00:00"/>
    <x v="1"/>
    <s v="CALHA DE CHUVA"/>
    <x v="1"/>
    <x v="7"/>
    <n v="50"/>
    <n v="5"/>
    <n v="45"/>
    <n v="8000"/>
  </r>
  <r>
    <d v="2019-02-13T00:00:00"/>
    <x v="1"/>
    <s v="LÂMPADA FAROL"/>
    <x v="3"/>
    <x v="8"/>
    <n v="40"/>
    <n v="4"/>
    <n v="36"/>
    <n v="8000"/>
  </r>
  <r>
    <d v="2019-02-13T00:00:00"/>
    <x v="1"/>
    <s v="FAROL DE MILHA"/>
    <x v="1"/>
    <x v="1"/>
    <n v="50"/>
    <n v="5"/>
    <n v="45"/>
    <n v="8000"/>
  </r>
  <r>
    <d v="2019-02-13T00:00:00"/>
    <x v="1"/>
    <s v="CAPA BANCO"/>
    <x v="1"/>
    <x v="7"/>
    <n v="70"/>
    <n v="7"/>
    <n v="63"/>
    <n v="8000"/>
  </r>
  <r>
    <d v="2019-02-13T00:00:00"/>
    <x v="1"/>
    <s v="TROCA DE PNEU"/>
    <x v="2"/>
    <x v="8"/>
    <n v="50"/>
    <n v="5"/>
    <n v="45"/>
    <n v="8000"/>
  </r>
  <r>
    <d v="2019-02-14T00:00:00"/>
    <x v="1"/>
    <s v="FLUIDO DE FREIO"/>
    <x v="0"/>
    <x v="8"/>
    <n v="30"/>
    <n v="3"/>
    <n v="27"/>
    <n v="8000"/>
  </r>
  <r>
    <d v="2019-02-14T00:00:00"/>
    <x v="1"/>
    <s v="CALOTA"/>
    <x v="1"/>
    <x v="2"/>
    <n v="70"/>
    <n v="7"/>
    <n v="63"/>
    <n v="8000"/>
  </r>
  <r>
    <d v="2019-02-15T00:00:00"/>
    <x v="1"/>
    <s v="CAPA PARA VOLANTE"/>
    <x v="1"/>
    <x v="1"/>
    <n v="20"/>
    <n v="2"/>
    <n v="18"/>
    <n v="8000"/>
  </r>
  <r>
    <d v="2019-02-15T00:00:00"/>
    <x v="1"/>
    <s v="CALHA DE CHUVA"/>
    <x v="1"/>
    <x v="7"/>
    <n v="50"/>
    <n v="5"/>
    <n v="45"/>
    <n v="8000"/>
  </r>
  <r>
    <d v="2019-02-15T00:00:00"/>
    <x v="1"/>
    <s v="LÂMPADA FAROL"/>
    <x v="3"/>
    <x v="1"/>
    <n v="40"/>
    <n v="4"/>
    <n v="36"/>
    <n v="8000"/>
  </r>
  <r>
    <d v="2019-02-15T00:00:00"/>
    <x v="1"/>
    <s v="FLUIDO DE FREIO"/>
    <x v="0"/>
    <x v="7"/>
    <n v="30"/>
    <n v="3"/>
    <n v="27"/>
    <n v="8000"/>
  </r>
  <r>
    <d v="2019-02-15T00:00:00"/>
    <x v="1"/>
    <s v="CALOTA"/>
    <x v="1"/>
    <x v="8"/>
    <n v="70"/>
    <n v="7"/>
    <n v="63"/>
    <n v="8000"/>
  </r>
  <r>
    <d v="2019-02-18T00:00:00"/>
    <x v="1"/>
    <s v="CAPA PARA VOLANTE"/>
    <x v="1"/>
    <x v="0"/>
    <n v="20"/>
    <n v="2"/>
    <n v="18"/>
    <n v="8000"/>
  </r>
  <r>
    <d v="2019-02-18T00:00:00"/>
    <x v="1"/>
    <s v="CALHA DE CHUVA"/>
    <x v="1"/>
    <x v="8"/>
    <n v="50"/>
    <n v="5"/>
    <n v="45"/>
    <n v="8000"/>
  </r>
  <r>
    <d v="2019-02-18T00:00:00"/>
    <x v="1"/>
    <s v="LÂMPADA FAROL"/>
    <x v="3"/>
    <x v="8"/>
    <n v="40"/>
    <n v="4"/>
    <n v="36"/>
    <n v="8000"/>
  </r>
  <r>
    <d v="2019-02-18T00:00:00"/>
    <x v="1"/>
    <s v="BATERIA"/>
    <x v="3"/>
    <x v="7"/>
    <n v="300"/>
    <n v="30"/>
    <n v="270"/>
    <n v="8000"/>
  </r>
  <r>
    <d v="2019-02-19T00:00:00"/>
    <x v="1"/>
    <s v="VELA"/>
    <x v="3"/>
    <x v="1"/>
    <n v="230"/>
    <n v="23"/>
    <n v="207"/>
    <n v="8000"/>
  </r>
  <r>
    <d v="2019-02-19T00:00:00"/>
    <x v="1"/>
    <s v="CABO DE VELA"/>
    <x v="3"/>
    <x v="0"/>
    <n v="120"/>
    <n v="12"/>
    <n v="108"/>
    <n v="8000"/>
  </r>
  <r>
    <d v="2019-02-20T00:00:00"/>
    <x v="1"/>
    <s v="ADITIVO RADIADOR"/>
    <x v="0"/>
    <x v="0"/>
    <n v="15"/>
    <n v="1.5"/>
    <n v="13.5"/>
    <n v="8000"/>
  </r>
  <r>
    <d v="2019-02-20T00:00:00"/>
    <x v="1"/>
    <s v="AROMATIZADOR"/>
    <x v="1"/>
    <x v="7"/>
    <n v="15"/>
    <n v="1.5"/>
    <n v="13.5"/>
    <n v="8000"/>
  </r>
  <r>
    <d v="2019-02-20T00:00:00"/>
    <x v="1"/>
    <s v="CARPETE"/>
    <x v="1"/>
    <x v="0"/>
    <n v="120"/>
    <n v="12"/>
    <n v="108"/>
    <n v="8000"/>
  </r>
  <r>
    <d v="2019-02-20T00:00:00"/>
    <x v="1"/>
    <s v="PNEU"/>
    <x v="3"/>
    <x v="1"/>
    <n v="350"/>
    <n v="35"/>
    <n v="315"/>
    <n v="8000"/>
  </r>
  <r>
    <d v="2019-02-20T00:00:00"/>
    <x v="1"/>
    <s v="PASTILHA DE FREIO"/>
    <x v="3"/>
    <x v="0"/>
    <n v="140"/>
    <n v="14"/>
    <n v="126"/>
    <n v="8000"/>
  </r>
  <r>
    <d v="2019-02-21T00:00:00"/>
    <x v="1"/>
    <s v="CORREIA DENTADA"/>
    <x v="3"/>
    <x v="7"/>
    <n v="190"/>
    <n v="19"/>
    <n v="171"/>
    <n v="8000"/>
  </r>
  <r>
    <d v="2019-02-21T00:00:00"/>
    <x v="1"/>
    <s v="ROLAMENTO"/>
    <x v="3"/>
    <x v="8"/>
    <n v="130"/>
    <n v="13"/>
    <n v="117"/>
    <n v="8000"/>
  </r>
  <r>
    <d v="2019-02-21T00:00:00"/>
    <x v="1"/>
    <s v="TROCA DE PNEU"/>
    <x v="2"/>
    <x v="1"/>
    <n v="50"/>
    <n v="5"/>
    <n v="45"/>
    <n v="8000"/>
  </r>
  <r>
    <d v="2019-02-21T00:00:00"/>
    <x v="1"/>
    <s v="TROCA DE ÓLEO"/>
    <x v="2"/>
    <x v="7"/>
    <n v="50"/>
    <n v="5"/>
    <n v="45"/>
    <n v="8000"/>
  </r>
  <r>
    <d v="2019-02-21T00:00:00"/>
    <x v="1"/>
    <s v="ALINHAMENTO"/>
    <x v="2"/>
    <x v="8"/>
    <n v="120"/>
    <n v="12"/>
    <n v="108"/>
    <n v="8000"/>
  </r>
  <r>
    <d v="2019-02-21T00:00:00"/>
    <x v="1"/>
    <s v="BALANCEAMENTO"/>
    <x v="2"/>
    <x v="0"/>
    <n v="80"/>
    <n v="8"/>
    <n v="72"/>
    <n v="8000"/>
  </r>
  <r>
    <d v="2019-02-21T00:00:00"/>
    <x v="1"/>
    <s v="REVISÃO FREIO"/>
    <x v="2"/>
    <x v="8"/>
    <n v="200"/>
    <n v="20"/>
    <n v="180"/>
    <n v="8000"/>
  </r>
  <r>
    <d v="2019-02-21T00:00:00"/>
    <x v="1"/>
    <s v="ELÉTRICA"/>
    <x v="2"/>
    <x v="8"/>
    <n v="70"/>
    <n v="7"/>
    <n v="63"/>
    <n v="8000"/>
  </r>
  <r>
    <d v="2019-02-21T00:00:00"/>
    <x v="1"/>
    <s v="CABO DE VELA"/>
    <x v="3"/>
    <x v="7"/>
    <n v="120"/>
    <n v="12"/>
    <n v="108"/>
    <n v="8000"/>
  </r>
  <r>
    <d v="2019-02-21T00:00:00"/>
    <x v="1"/>
    <s v="ADITIVO RADIADOR"/>
    <x v="0"/>
    <x v="1"/>
    <n v="15"/>
    <n v="1.5"/>
    <n v="13.5"/>
    <n v="8000"/>
  </r>
  <r>
    <d v="2019-02-22T00:00:00"/>
    <x v="1"/>
    <s v="AROMATIZADOR"/>
    <x v="1"/>
    <x v="0"/>
    <n v="15"/>
    <n v="1.5"/>
    <n v="13.5"/>
    <n v="8000"/>
  </r>
  <r>
    <d v="2019-02-22T00:00:00"/>
    <x v="1"/>
    <s v="CARPETE"/>
    <x v="1"/>
    <x v="1"/>
    <n v="120"/>
    <n v="12"/>
    <n v="108"/>
    <n v="8000"/>
  </r>
  <r>
    <d v="2019-02-22T00:00:00"/>
    <x v="1"/>
    <s v="CORREIA ALTERNADOR"/>
    <x v="3"/>
    <x v="0"/>
    <n v="75"/>
    <n v="7.5"/>
    <n v="67.5"/>
    <n v="8000"/>
  </r>
  <r>
    <d v="2019-02-22T00:00:00"/>
    <x v="1"/>
    <s v="FLUIDO DE FREIO"/>
    <x v="0"/>
    <x v="0"/>
    <n v="30"/>
    <n v="3"/>
    <n v="27"/>
    <n v="8000"/>
  </r>
  <r>
    <d v="2019-02-25T00:00:00"/>
    <x v="1"/>
    <s v="CALOTA"/>
    <x v="1"/>
    <x v="7"/>
    <n v="70"/>
    <n v="7"/>
    <n v="63"/>
    <n v="8000"/>
  </r>
  <r>
    <d v="2019-02-25T00:00:00"/>
    <x v="1"/>
    <s v="CAPA PARA VOLANTE"/>
    <x v="1"/>
    <x v="8"/>
    <n v="20"/>
    <n v="2"/>
    <n v="18"/>
    <n v="8000"/>
  </r>
  <r>
    <d v="2019-02-25T00:00:00"/>
    <x v="1"/>
    <s v="CALHA DE CHUVA"/>
    <x v="1"/>
    <x v="1"/>
    <n v="50"/>
    <n v="5"/>
    <n v="45"/>
    <n v="8000"/>
  </r>
  <r>
    <d v="2019-02-26T00:00:00"/>
    <x v="1"/>
    <s v="LÂMPADA FAROL"/>
    <x v="3"/>
    <x v="7"/>
    <n v="40"/>
    <n v="4"/>
    <n v="36"/>
    <n v="8000"/>
  </r>
  <r>
    <d v="2019-02-26T00:00:00"/>
    <x v="1"/>
    <s v="FLUIDO DE FREIO"/>
    <x v="0"/>
    <x v="8"/>
    <n v="30"/>
    <n v="3"/>
    <n v="27"/>
    <n v="8000"/>
  </r>
  <r>
    <d v="2019-02-27T00:00:00"/>
    <x v="1"/>
    <s v="CALOTA"/>
    <x v="1"/>
    <x v="0"/>
    <n v="70"/>
    <n v="7"/>
    <n v="63"/>
    <n v="8000"/>
  </r>
  <r>
    <d v="2019-02-27T00:00:00"/>
    <x v="1"/>
    <s v="CAPA PARA VOLANTE"/>
    <x v="1"/>
    <x v="8"/>
    <n v="20"/>
    <n v="2"/>
    <n v="18"/>
    <n v="8000"/>
  </r>
  <r>
    <d v="2019-02-27T00:00:00"/>
    <x v="1"/>
    <s v="CALHA DE CHUVA"/>
    <x v="1"/>
    <x v="5"/>
    <n v="50"/>
    <n v="5"/>
    <n v="45"/>
    <n v="8000"/>
  </r>
  <r>
    <d v="2019-02-27T00:00:00"/>
    <x v="1"/>
    <s v="LÂMPADA FAROL"/>
    <x v="3"/>
    <x v="3"/>
    <n v="40"/>
    <n v="4"/>
    <n v="36"/>
    <n v="8000"/>
  </r>
  <r>
    <d v="2019-02-27T00:00:00"/>
    <x v="1"/>
    <s v="FLUIDO DE FREIO"/>
    <x v="0"/>
    <x v="6"/>
    <n v="30"/>
    <n v="3"/>
    <n v="27"/>
    <n v="8000"/>
  </r>
  <r>
    <d v="2019-02-28T00:00:00"/>
    <x v="1"/>
    <s v="CALOTA"/>
    <x v="1"/>
    <x v="3"/>
    <n v="70"/>
    <n v="7"/>
    <n v="63"/>
    <n v="8000"/>
  </r>
  <r>
    <d v="2019-02-28T00:00:00"/>
    <x v="1"/>
    <s v="CAPA PARA VOLANTE"/>
    <x v="1"/>
    <x v="3"/>
    <n v="20"/>
    <n v="2"/>
    <n v="18"/>
    <n v="8000"/>
  </r>
  <r>
    <d v="2019-02-28T00:00:00"/>
    <x v="1"/>
    <s v="CALHA DE CHUVA"/>
    <x v="1"/>
    <x v="5"/>
    <n v="50"/>
    <n v="5"/>
    <n v="45"/>
    <n v="8000"/>
  </r>
  <r>
    <d v="2019-02-28T00:00:00"/>
    <x v="1"/>
    <s v="LÂMPADA FAROL"/>
    <x v="3"/>
    <x v="7"/>
    <n v="40"/>
    <n v="4"/>
    <n v="36"/>
    <n v="8000"/>
  </r>
  <r>
    <d v="2019-03-01T00:00:00"/>
    <x v="2"/>
    <s v="BATERIA"/>
    <x v="3"/>
    <x v="3"/>
    <n v="300"/>
    <n v="30"/>
    <n v="270"/>
    <n v="8000"/>
  </r>
  <r>
    <d v="2019-03-01T00:00:00"/>
    <x v="2"/>
    <s v="VELA"/>
    <x v="3"/>
    <x v="2"/>
    <n v="230"/>
    <n v="23"/>
    <n v="207"/>
    <n v="8000"/>
  </r>
  <r>
    <d v="2019-03-01T00:00:00"/>
    <x v="2"/>
    <s v="CABO DE VELA"/>
    <x v="3"/>
    <x v="3"/>
    <n v="120"/>
    <n v="12"/>
    <n v="108"/>
    <n v="8000"/>
  </r>
  <r>
    <d v="2019-03-04T00:00:00"/>
    <x v="2"/>
    <s v="ADITIVO RADIADOR"/>
    <x v="0"/>
    <x v="3"/>
    <n v="15"/>
    <n v="1.5"/>
    <n v="13.5"/>
    <n v="8000"/>
  </r>
  <r>
    <d v="2019-03-04T00:00:00"/>
    <x v="2"/>
    <s v="AROMATIZADOR"/>
    <x v="1"/>
    <x v="7"/>
    <n v="15"/>
    <n v="1.5"/>
    <n v="13.5"/>
    <n v="8000"/>
  </r>
  <r>
    <d v="2019-03-04T00:00:00"/>
    <x v="2"/>
    <s v="CARPETE"/>
    <x v="1"/>
    <x v="1"/>
    <n v="120"/>
    <n v="12"/>
    <n v="108"/>
    <n v="8000"/>
  </r>
  <r>
    <d v="2019-03-04T00:00:00"/>
    <x v="2"/>
    <s v="PNEU"/>
    <x v="3"/>
    <x v="0"/>
    <n v="350"/>
    <n v="35"/>
    <n v="315"/>
    <n v="8000"/>
  </r>
  <r>
    <d v="2019-03-04T00:00:00"/>
    <x v="2"/>
    <s v="PASTILHA DE FREIO"/>
    <x v="3"/>
    <x v="0"/>
    <n v="140"/>
    <n v="14"/>
    <n v="126"/>
    <n v="8000"/>
  </r>
  <r>
    <d v="2019-03-04T00:00:00"/>
    <x v="2"/>
    <s v="CORREIA DENTADA"/>
    <x v="3"/>
    <x v="8"/>
    <n v="190"/>
    <n v="19"/>
    <n v="171"/>
    <n v="8000"/>
  </r>
  <r>
    <d v="2019-03-04T00:00:00"/>
    <x v="2"/>
    <s v="REVISÃO FREIO"/>
    <x v="2"/>
    <x v="5"/>
    <n v="200"/>
    <n v="20"/>
    <n v="180"/>
    <n v="8000"/>
  </r>
  <r>
    <d v="2019-03-04T00:00:00"/>
    <x v="2"/>
    <s v="ELÉTRICA"/>
    <x v="2"/>
    <x v="6"/>
    <n v="70"/>
    <n v="7"/>
    <n v="63"/>
    <n v="8000"/>
  </r>
  <r>
    <d v="2019-03-04T00:00:00"/>
    <x v="2"/>
    <s v="CABO DE VELA"/>
    <x v="3"/>
    <x v="7"/>
    <n v="120"/>
    <n v="12"/>
    <n v="108"/>
    <n v="8000"/>
  </r>
  <r>
    <d v="2019-03-04T00:00:00"/>
    <x v="2"/>
    <s v="ADITIVO RADIADOR"/>
    <x v="0"/>
    <x v="8"/>
    <n v="15"/>
    <n v="1.5"/>
    <n v="13.5"/>
    <n v="8000"/>
  </r>
  <r>
    <d v="2019-03-04T00:00:00"/>
    <x v="2"/>
    <s v="AROMATIZADOR"/>
    <x v="1"/>
    <x v="1"/>
    <n v="15"/>
    <n v="1.5"/>
    <n v="13.5"/>
    <n v="8000"/>
  </r>
  <r>
    <d v="2019-03-04T00:00:00"/>
    <x v="2"/>
    <s v="CARPETE"/>
    <x v="1"/>
    <x v="8"/>
    <n v="120"/>
    <n v="12"/>
    <n v="108"/>
    <n v="8000"/>
  </r>
  <r>
    <d v="2019-03-04T00:00:00"/>
    <x v="2"/>
    <s v="CORREIA ALTERNADOR"/>
    <x v="3"/>
    <x v="0"/>
    <n v="75"/>
    <n v="7.5"/>
    <n v="67.5"/>
    <n v="8000"/>
  </r>
  <r>
    <d v="2019-03-04T00:00:00"/>
    <x v="2"/>
    <s v="FLUIDO DE FREIO"/>
    <x v="0"/>
    <x v="8"/>
    <n v="30"/>
    <n v="3"/>
    <n v="27"/>
    <n v="8000"/>
  </r>
  <r>
    <d v="2019-03-05T00:00:00"/>
    <x v="2"/>
    <s v="FLUIDO DE FREIO"/>
    <x v="0"/>
    <x v="8"/>
    <n v="30"/>
    <n v="3"/>
    <n v="27"/>
    <n v="8000"/>
  </r>
  <r>
    <d v="2019-03-05T00:00:00"/>
    <x v="2"/>
    <s v="CALOTA"/>
    <x v="1"/>
    <x v="7"/>
    <n v="70"/>
    <n v="7"/>
    <n v="63"/>
    <n v="8000"/>
  </r>
  <r>
    <d v="2019-03-05T00:00:00"/>
    <x v="2"/>
    <s v="CAPA PARA VOLANTE"/>
    <x v="1"/>
    <x v="1"/>
    <n v="20"/>
    <n v="2"/>
    <n v="18"/>
    <n v="8000"/>
  </r>
  <r>
    <d v="2019-03-05T00:00:00"/>
    <x v="2"/>
    <s v="CALHA DE CHUVA"/>
    <x v="1"/>
    <x v="0"/>
    <n v="50"/>
    <n v="5"/>
    <n v="45"/>
    <n v="8000"/>
  </r>
  <r>
    <d v="2019-03-05T00:00:00"/>
    <x v="2"/>
    <s v="LÂMPADA FAROL"/>
    <x v="3"/>
    <x v="0"/>
    <n v="40"/>
    <n v="4"/>
    <n v="36"/>
    <n v="8000"/>
  </r>
  <r>
    <d v="2019-03-05T00:00:00"/>
    <x v="2"/>
    <s v="FLUIDO DE FREIO"/>
    <x v="0"/>
    <x v="7"/>
    <n v="30"/>
    <n v="3"/>
    <n v="27"/>
    <n v="8000"/>
  </r>
  <r>
    <d v="2019-03-05T00:00:00"/>
    <x v="2"/>
    <s v="CALOTA"/>
    <x v="1"/>
    <x v="8"/>
    <n v="70"/>
    <n v="7"/>
    <n v="63"/>
    <n v="8000"/>
  </r>
  <r>
    <d v="2019-03-05T00:00:00"/>
    <x v="2"/>
    <s v="CAPA PARA VOLANTE"/>
    <x v="1"/>
    <x v="7"/>
    <n v="20"/>
    <n v="2"/>
    <n v="18"/>
    <n v="8000"/>
  </r>
  <r>
    <d v="2019-03-05T00:00:00"/>
    <x v="2"/>
    <s v="CALHA DE CHUVA"/>
    <x v="1"/>
    <x v="1"/>
    <n v="50"/>
    <n v="5"/>
    <n v="45"/>
    <n v="8000"/>
  </r>
  <r>
    <d v="2019-03-05T00:00:00"/>
    <x v="2"/>
    <s v="LÂMPADA FAROL"/>
    <x v="3"/>
    <x v="0"/>
    <n v="40"/>
    <n v="4"/>
    <n v="36"/>
    <n v="8000"/>
  </r>
  <r>
    <d v="2019-03-06T00:00:00"/>
    <x v="2"/>
    <s v="CALOTA"/>
    <x v="1"/>
    <x v="0"/>
    <n v="70"/>
    <n v="7"/>
    <n v="63"/>
    <n v="8000"/>
  </r>
  <r>
    <d v="2019-03-06T00:00:00"/>
    <x v="2"/>
    <s v="CAPA PARA VOLANTE"/>
    <x v="1"/>
    <x v="1"/>
    <n v="20"/>
    <n v="2"/>
    <n v="18"/>
    <n v="8000"/>
  </r>
  <r>
    <d v="2019-03-06T00:00:00"/>
    <x v="2"/>
    <s v="CALHA DE CHUVA"/>
    <x v="1"/>
    <x v="0"/>
    <n v="50"/>
    <n v="5"/>
    <n v="45"/>
    <n v="8000"/>
  </r>
  <r>
    <d v="2019-03-06T00:00:00"/>
    <x v="2"/>
    <s v="LÂMPADA FAROL"/>
    <x v="3"/>
    <x v="7"/>
    <n v="40"/>
    <n v="4"/>
    <n v="36"/>
    <n v="8000"/>
  </r>
  <r>
    <d v="2019-03-06T00:00:00"/>
    <x v="2"/>
    <s v="FLUIDO DE FREIO"/>
    <x v="0"/>
    <x v="1"/>
    <n v="30"/>
    <n v="3"/>
    <n v="27"/>
    <n v="8000"/>
  </r>
  <r>
    <d v="2019-03-06T00:00:00"/>
    <x v="2"/>
    <s v="CALOTA"/>
    <x v="1"/>
    <x v="0"/>
    <n v="70"/>
    <n v="7"/>
    <n v="63"/>
    <n v="8000"/>
  </r>
  <r>
    <d v="2019-03-06T00:00:00"/>
    <x v="2"/>
    <s v="CAPA PARA VOLANTE"/>
    <x v="1"/>
    <x v="7"/>
    <n v="20"/>
    <n v="2"/>
    <n v="18"/>
    <n v="8000"/>
  </r>
  <r>
    <d v="2019-03-06T00:00:00"/>
    <x v="2"/>
    <s v="CALHA DE CHUVA"/>
    <x v="1"/>
    <x v="8"/>
    <n v="50"/>
    <n v="5"/>
    <n v="45"/>
    <n v="8000"/>
  </r>
  <r>
    <d v="2019-03-06T00:00:00"/>
    <x v="2"/>
    <s v="LÂMPADA FAROL"/>
    <x v="3"/>
    <x v="1"/>
    <n v="40"/>
    <n v="4"/>
    <n v="36"/>
    <n v="8000"/>
  </r>
  <r>
    <d v="2019-03-06T00:00:00"/>
    <x v="2"/>
    <s v="FLUIDO DE FREIO"/>
    <x v="0"/>
    <x v="7"/>
    <n v="30"/>
    <n v="3"/>
    <n v="27"/>
    <n v="8000"/>
  </r>
  <r>
    <d v="2019-03-06T00:00:00"/>
    <x v="2"/>
    <s v="CALOTA"/>
    <x v="1"/>
    <x v="8"/>
    <n v="70"/>
    <n v="7"/>
    <n v="63"/>
    <n v="8000"/>
  </r>
  <r>
    <d v="2019-03-07T00:00:00"/>
    <x v="2"/>
    <s v="FAROL DE MILHA"/>
    <x v="1"/>
    <x v="8"/>
    <n v="50"/>
    <n v="5"/>
    <n v="45"/>
    <n v="8000"/>
  </r>
  <r>
    <d v="2019-03-07T00:00:00"/>
    <x v="2"/>
    <s v="CAPA BANCO"/>
    <x v="1"/>
    <x v="1"/>
    <n v="70"/>
    <n v="7"/>
    <n v="63"/>
    <n v="8000"/>
  </r>
  <r>
    <d v="2019-03-07T00:00:00"/>
    <x v="2"/>
    <s v="TROCA DE PNEU"/>
    <x v="2"/>
    <x v="4"/>
    <n v="50"/>
    <n v="5"/>
    <n v="45"/>
    <n v="8000"/>
  </r>
  <r>
    <d v="2019-03-07T00:00:00"/>
    <x v="2"/>
    <s v="CAPA PARA VOLANTE"/>
    <x v="1"/>
    <x v="1"/>
    <n v="20"/>
    <n v="2"/>
    <n v="18"/>
    <n v="8000"/>
  </r>
  <r>
    <d v="2019-03-07T00:00:00"/>
    <x v="2"/>
    <s v="CALHA DE CHUVA"/>
    <x v="1"/>
    <x v="8"/>
    <n v="50"/>
    <n v="5"/>
    <n v="45"/>
    <n v="8000"/>
  </r>
  <r>
    <d v="2019-03-07T00:00:00"/>
    <x v="2"/>
    <s v="LÂMPADA FAROL"/>
    <x v="3"/>
    <x v="0"/>
    <n v="40"/>
    <n v="4"/>
    <n v="36"/>
    <n v="8000"/>
  </r>
  <r>
    <d v="2019-03-08T00:00:00"/>
    <x v="2"/>
    <s v="FLUIDO DE FREIO"/>
    <x v="0"/>
    <x v="8"/>
    <n v="30"/>
    <n v="3"/>
    <n v="27"/>
    <n v="8000"/>
  </r>
  <r>
    <d v="2019-03-08T00:00:00"/>
    <x v="2"/>
    <s v="CALOTA"/>
    <x v="1"/>
    <x v="0"/>
    <n v="70"/>
    <n v="7"/>
    <n v="63"/>
    <n v="8000"/>
  </r>
  <r>
    <d v="2019-03-08T00:00:00"/>
    <x v="2"/>
    <s v="BATERIA"/>
    <x v="3"/>
    <x v="8"/>
    <n v="300"/>
    <n v="30"/>
    <n v="270"/>
    <n v="8000"/>
  </r>
  <r>
    <d v="2019-03-08T00:00:00"/>
    <x v="2"/>
    <s v="VELA"/>
    <x v="3"/>
    <x v="8"/>
    <n v="230"/>
    <n v="23"/>
    <n v="207"/>
    <n v="8000"/>
  </r>
  <r>
    <d v="2019-03-08T00:00:00"/>
    <x v="2"/>
    <s v="CABO DE VELA"/>
    <x v="3"/>
    <x v="7"/>
    <n v="120"/>
    <n v="12"/>
    <n v="108"/>
    <n v="8000"/>
  </r>
  <r>
    <d v="2019-03-08T00:00:00"/>
    <x v="2"/>
    <s v="ADITIVO RADIADOR"/>
    <x v="0"/>
    <x v="1"/>
    <n v="15"/>
    <n v="1.5"/>
    <n v="13.5"/>
    <n v="8000"/>
  </r>
  <r>
    <d v="2019-03-08T00:00:00"/>
    <x v="2"/>
    <s v="AROMATIZADOR"/>
    <x v="1"/>
    <x v="0"/>
    <n v="15"/>
    <n v="1.5"/>
    <n v="13.5"/>
    <n v="8000"/>
  </r>
  <r>
    <d v="2019-03-11T00:00:00"/>
    <x v="2"/>
    <s v="CAPA PARA VOLANTE"/>
    <x v="1"/>
    <x v="8"/>
    <n v="20"/>
    <n v="2"/>
    <n v="18"/>
    <n v="8000"/>
  </r>
  <r>
    <d v="2019-03-11T00:00:00"/>
    <x v="2"/>
    <s v="CALHA DE CHUVA"/>
    <x v="1"/>
    <x v="8"/>
    <n v="50"/>
    <n v="5"/>
    <n v="45"/>
    <n v="8000"/>
  </r>
  <r>
    <d v="2019-03-11T00:00:00"/>
    <x v="2"/>
    <s v="LÂMPADA FAROL"/>
    <x v="3"/>
    <x v="7"/>
    <n v="40"/>
    <n v="4"/>
    <n v="36"/>
    <n v="8000"/>
  </r>
  <r>
    <d v="2019-03-11T00:00:00"/>
    <x v="2"/>
    <s v="CARPETE"/>
    <x v="1"/>
    <x v="1"/>
    <n v="120"/>
    <n v="12"/>
    <n v="108"/>
    <n v="8000"/>
  </r>
  <r>
    <d v="2019-03-11T00:00:00"/>
    <x v="2"/>
    <s v="PNEU"/>
    <x v="3"/>
    <x v="0"/>
    <n v="350"/>
    <n v="35"/>
    <n v="315"/>
    <n v="8000"/>
  </r>
  <r>
    <d v="2019-03-11T00:00:00"/>
    <x v="2"/>
    <s v="PASTILHA DE FREIO"/>
    <x v="3"/>
    <x v="7"/>
    <n v="140"/>
    <n v="14"/>
    <n v="126"/>
    <n v="8000"/>
  </r>
  <r>
    <d v="2019-03-11T00:00:00"/>
    <x v="2"/>
    <s v="FLUIDO DE FREIO"/>
    <x v="0"/>
    <x v="1"/>
    <n v="30"/>
    <n v="3"/>
    <n v="27"/>
    <n v="8000"/>
  </r>
  <r>
    <d v="2019-03-11T00:00:00"/>
    <x v="2"/>
    <s v="CALOTA"/>
    <x v="1"/>
    <x v="0"/>
    <n v="70"/>
    <n v="7"/>
    <n v="63"/>
    <n v="8000"/>
  </r>
  <r>
    <d v="2019-03-12T00:00:00"/>
    <x v="2"/>
    <s v="CORREIA DENTADA"/>
    <x v="3"/>
    <x v="8"/>
    <n v="190"/>
    <n v="19"/>
    <n v="171"/>
    <n v="8000"/>
  </r>
  <r>
    <d v="2019-03-12T00:00:00"/>
    <x v="2"/>
    <s v="TROCA DE ÓLEO"/>
    <x v="2"/>
    <x v="5"/>
    <n v="50"/>
    <n v="5"/>
    <n v="45"/>
    <n v="8000"/>
  </r>
  <r>
    <d v="2019-03-12T00:00:00"/>
    <x v="2"/>
    <s v="CAPA PARA VOLANTE"/>
    <x v="1"/>
    <x v="1"/>
    <n v="20"/>
    <n v="2"/>
    <n v="18"/>
    <n v="8000"/>
  </r>
  <r>
    <d v="2019-03-12T00:00:00"/>
    <x v="2"/>
    <s v="CALHA DE CHUVA"/>
    <x v="1"/>
    <x v="0"/>
    <n v="50"/>
    <n v="5"/>
    <n v="45"/>
    <n v="8000"/>
  </r>
  <r>
    <d v="2019-03-12T00:00:00"/>
    <x v="2"/>
    <s v="LÂMPADA FAROL"/>
    <x v="3"/>
    <x v="7"/>
    <n v="40"/>
    <n v="4"/>
    <n v="36"/>
    <n v="8000"/>
  </r>
  <r>
    <d v="2019-03-12T00:00:00"/>
    <x v="2"/>
    <s v="BATERIA"/>
    <x v="3"/>
    <x v="8"/>
    <n v="300"/>
    <n v="30"/>
    <n v="270"/>
    <n v="8000"/>
  </r>
  <r>
    <d v="2019-03-13T00:00:00"/>
    <x v="2"/>
    <s v="ALINHAMENTO"/>
    <x v="2"/>
    <x v="6"/>
    <n v="120"/>
    <n v="12"/>
    <n v="108"/>
    <n v="8000"/>
  </r>
  <r>
    <d v="2019-03-13T00:00:00"/>
    <x v="2"/>
    <s v="BALANCEAMENTO"/>
    <x v="2"/>
    <x v="9"/>
    <n v="80"/>
    <n v="8"/>
    <n v="72"/>
    <n v="8000"/>
  </r>
  <r>
    <d v="2019-03-13T00:00:00"/>
    <x v="2"/>
    <s v="REVISÃO FREIO"/>
    <x v="2"/>
    <x v="4"/>
    <n v="200"/>
    <n v="20"/>
    <n v="180"/>
    <n v="8000"/>
  </r>
  <r>
    <d v="2019-03-13T00:00:00"/>
    <x v="2"/>
    <s v="ELÉTRICA"/>
    <x v="2"/>
    <x v="5"/>
    <n v="70"/>
    <n v="7"/>
    <n v="63"/>
    <n v="8000"/>
  </r>
  <r>
    <d v="2019-03-13T00:00:00"/>
    <x v="2"/>
    <s v="CABO DE VELA"/>
    <x v="3"/>
    <x v="0"/>
    <n v="120"/>
    <n v="12"/>
    <n v="108"/>
    <n v="8000"/>
  </r>
  <r>
    <d v="2019-03-13T00:00:00"/>
    <x v="2"/>
    <s v="ALINHAMENTO"/>
    <x v="2"/>
    <x v="4"/>
    <n v="120"/>
    <n v="12"/>
    <n v="108"/>
    <n v="8000"/>
  </r>
  <r>
    <d v="2019-03-13T00:00:00"/>
    <x v="2"/>
    <s v="VELA"/>
    <x v="3"/>
    <x v="1"/>
    <n v="230"/>
    <n v="23"/>
    <n v="207"/>
    <n v="8000"/>
  </r>
  <r>
    <d v="2019-03-13T00:00:00"/>
    <x v="2"/>
    <s v="CABO DE VELA"/>
    <x v="3"/>
    <x v="7"/>
    <n v="120"/>
    <n v="12"/>
    <n v="108"/>
    <n v="8000"/>
  </r>
  <r>
    <d v="2019-03-13T00:00:00"/>
    <x v="2"/>
    <s v="ADITIVO RADIADOR"/>
    <x v="0"/>
    <x v="8"/>
    <n v="15"/>
    <n v="1.5"/>
    <n v="13.5"/>
    <n v="8000"/>
  </r>
  <r>
    <d v="2019-03-14T00:00:00"/>
    <x v="2"/>
    <s v="BALANCEAMENTO"/>
    <x v="2"/>
    <x v="2"/>
    <n v="80"/>
    <n v="8"/>
    <n v="72"/>
    <n v="8000"/>
  </r>
  <r>
    <d v="2019-03-14T00:00:00"/>
    <x v="2"/>
    <s v="AROMATIZADOR"/>
    <x v="1"/>
    <x v="8"/>
    <n v="15"/>
    <n v="1.5"/>
    <n v="13.5"/>
    <n v="8000"/>
  </r>
  <r>
    <d v="2019-03-14T00:00:00"/>
    <x v="2"/>
    <s v="CARPETE"/>
    <x v="1"/>
    <x v="1"/>
    <n v="120"/>
    <n v="12"/>
    <n v="108"/>
    <n v="8000"/>
  </r>
  <r>
    <d v="2019-03-14T00:00:00"/>
    <x v="2"/>
    <s v="PNEU"/>
    <x v="3"/>
    <x v="7"/>
    <n v="350"/>
    <n v="35"/>
    <n v="315"/>
    <n v="8000"/>
  </r>
  <r>
    <d v="2019-03-14T00:00:00"/>
    <x v="2"/>
    <s v="PASTILHA DE FREIO"/>
    <x v="3"/>
    <x v="1"/>
    <n v="140"/>
    <n v="14"/>
    <n v="126"/>
    <n v="8000"/>
  </r>
  <r>
    <d v="2019-03-14T00:00:00"/>
    <x v="2"/>
    <s v="CORREIA DENTADA"/>
    <x v="3"/>
    <x v="7"/>
    <n v="190"/>
    <n v="19"/>
    <n v="171"/>
    <n v="8000"/>
  </r>
  <r>
    <d v="2019-03-15T00:00:00"/>
    <x v="2"/>
    <s v="ROLAMENTO"/>
    <x v="3"/>
    <x v="8"/>
    <n v="130"/>
    <n v="13"/>
    <n v="117"/>
    <n v="8000"/>
  </r>
  <r>
    <d v="2019-04-01T00:00:00"/>
    <x v="3"/>
    <s v="TROCA DE PNEU"/>
    <x v="2"/>
    <x v="2"/>
    <n v="50"/>
    <n v="5"/>
    <n v="45"/>
    <n v="8000"/>
  </r>
  <r>
    <d v="2019-04-01T00:00:00"/>
    <x v="3"/>
    <s v="TROCA DE ÓLEO"/>
    <x v="2"/>
    <x v="3"/>
    <n v="50"/>
    <n v="5"/>
    <n v="45"/>
    <n v="8000"/>
  </r>
  <r>
    <d v="2019-04-01T00:00:00"/>
    <x v="3"/>
    <s v="ALINHAMENTO"/>
    <x v="2"/>
    <x v="3"/>
    <n v="120"/>
    <n v="12"/>
    <n v="108"/>
    <n v="8000"/>
  </r>
  <r>
    <d v="2019-04-01T00:00:00"/>
    <x v="3"/>
    <s v="BALANCEAMENTO"/>
    <x v="2"/>
    <x v="4"/>
    <n v="80"/>
    <n v="8"/>
    <n v="72"/>
    <n v="8000"/>
  </r>
  <r>
    <d v="2019-04-04T00:00:00"/>
    <x v="3"/>
    <s v="REVISÃO FREIO"/>
    <x v="2"/>
    <x v="5"/>
    <n v="200"/>
    <n v="20"/>
    <n v="180"/>
    <n v="8000"/>
  </r>
  <r>
    <d v="2019-04-04T00:00:00"/>
    <x v="3"/>
    <s v="ELÉTRICA"/>
    <x v="2"/>
    <x v="6"/>
    <n v="70"/>
    <n v="7"/>
    <n v="63"/>
    <n v="8000"/>
  </r>
  <r>
    <d v="2019-04-04T00:00:00"/>
    <x v="3"/>
    <s v="CABO DE VELA"/>
    <x v="3"/>
    <x v="7"/>
    <n v="120"/>
    <n v="12"/>
    <n v="108"/>
    <n v="8000"/>
  </r>
  <r>
    <d v="2019-04-04T00:00:00"/>
    <x v="3"/>
    <s v="ADITIVO RADIADOR"/>
    <x v="0"/>
    <x v="8"/>
    <n v="15"/>
    <n v="1.5"/>
    <n v="13.5"/>
    <n v="8000"/>
  </r>
  <r>
    <d v="2019-04-04T00:00:00"/>
    <x v="3"/>
    <s v="AROMATIZADOR"/>
    <x v="1"/>
    <x v="1"/>
    <n v="15"/>
    <n v="1.5"/>
    <n v="13.5"/>
    <n v="8000"/>
  </r>
  <r>
    <d v="2019-04-04T00:00:00"/>
    <x v="3"/>
    <s v="CARPETE"/>
    <x v="1"/>
    <x v="8"/>
    <n v="120"/>
    <n v="12"/>
    <n v="108"/>
    <n v="8000"/>
  </r>
  <r>
    <d v="2019-04-04T00:00:00"/>
    <x v="3"/>
    <s v="CORREIA ALTERNADOR"/>
    <x v="3"/>
    <x v="0"/>
    <n v="75"/>
    <n v="7.5"/>
    <n v="67.5"/>
    <n v="8000"/>
  </r>
  <r>
    <d v="2019-04-04T00:00:00"/>
    <x v="3"/>
    <s v="FLUIDO DE FREIO"/>
    <x v="0"/>
    <x v="8"/>
    <n v="30"/>
    <n v="3"/>
    <n v="27"/>
    <n v="8000"/>
  </r>
  <r>
    <d v="2019-04-05T00:00:00"/>
    <x v="3"/>
    <s v="CALOTA"/>
    <x v="1"/>
    <x v="8"/>
    <n v="70"/>
    <n v="7"/>
    <n v="63"/>
    <n v="8000"/>
  </r>
  <r>
    <d v="2019-04-05T00:00:00"/>
    <x v="3"/>
    <s v="CAPA PARA VOLANTE"/>
    <x v="1"/>
    <x v="7"/>
    <n v="20"/>
    <n v="2"/>
    <n v="18"/>
    <n v="8000"/>
  </r>
  <r>
    <d v="2019-04-05T00:00:00"/>
    <x v="3"/>
    <s v="CALHA DE CHUVA"/>
    <x v="1"/>
    <x v="1"/>
    <n v="50"/>
    <n v="5"/>
    <n v="45"/>
    <n v="8000"/>
  </r>
  <r>
    <d v="2019-04-05T00:00:00"/>
    <x v="3"/>
    <s v="LÂMPADA FAROL"/>
    <x v="3"/>
    <x v="0"/>
    <n v="40"/>
    <n v="4"/>
    <n v="36"/>
    <n v="8000"/>
  </r>
  <r>
    <d v="2019-04-06T00:00:00"/>
    <x v="3"/>
    <s v="FLUIDO DE FREIO"/>
    <x v="0"/>
    <x v="1"/>
    <n v="30"/>
    <n v="3"/>
    <n v="27"/>
    <n v="8000"/>
  </r>
  <r>
    <d v="2019-04-06T00:00:00"/>
    <x v="3"/>
    <s v="CALOTA"/>
    <x v="1"/>
    <x v="0"/>
    <n v="70"/>
    <n v="7"/>
    <n v="63"/>
    <n v="8000"/>
  </r>
  <r>
    <d v="2019-04-06T00:00:00"/>
    <x v="3"/>
    <s v="CAPA PARA VOLANTE"/>
    <x v="1"/>
    <x v="7"/>
    <n v="20"/>
    <n v="2"/>
    <n v="18"/>
    <n v="8000"/>
  </r>
  <r>
    <d v="2019-04-06T00:00:00"/>
    <x v="3"/>
    <s v="CALHA DE CHUVA"/>
    <x v="1"/>
    <x v="8"/>
    <n v="50"/>
    <n v="5"/>
    <n v="45"/>
    <n v="8000"/>
  </r>
  <r>
    <d v="2019-04-06T00:00:00"/>
    <x v="3"/>
    <s v="LÂMPADA FAROL"/>
    <x v="3"/>
    <x v="1"/>
    <n v="40"/>
    <n v="4"/>
    <n v="36"/>
    <n v="8000"/>
  </r>
  <r>
    <d v="2019-04-06T00:00:00"/>
    <x v="3"/>
    <s v="FLUIDO DE FREIO"/>
    <x v="0"/>
    <x v="7"/>
    <n v="30"/>
    <n v="3"/>
    <n v="27"/>
    <n v="8000"/>
  </r>
  <r>
    <d v="2019-04-06T00:00:00"/>
    <x v="3"/>
    <s v="CALOTA"/>
    <x v="1"/>
    <x v="8"/>
    <n v="70"/>
    <n v="7"/>
    <n v="63"/>
    <n v="8000"/>
  </r>
  <r>
    <d v="2019-04-07T00:00:00"/>
    <x v="3"/>
    <s v="CAPA PARA VOLANTE"/>
    <x v="1"/>
    <x v="1"/>
    <n v="20"/>
    <n v="2"/>
    <n v="18"/>
    <n v="8000"/>
  </r>
  <r>
    <d v="2019-04-07T00:00:00"/>
    <x v="3"/>
    <s v="CALHA DE CHUVA"/>
    <x v="1"/>
    <x v="8"/>
    <n v="50"/>
    <n v="5"/>
    <n v="45"/>
    <n v="8000"/>
  </r>
  <r>
    <d v="2019-04-07T00:00:00"/>
    <x v="3"/>
    <s v="LÂMPADA FAROL"/>
    <x v="3"/>
    <x v="0"/>
    <n v="40"/>
    <n v="4"/>
    <n v="36"/>
    <n v="8000"/>
  </r>
  <r>
    <d v="2019-04-08T00:00:00"/>
    <x v="3"/>
    <s v="BATERIA"/>
    <x v="3"/>
    <x v="8"/>
    <n v="300"/>
    <n v="30"/>
    <n v="270"/>
    <n v="8000"/>
  </r>
  <r>
    <d v="2019-04-08T00:00:00"/>
    <x v="3"/>
    <s v="VELA"/>
    <x v="3"/>
    <x v="8"/>
    <n v="230"/>
    <n v="23"/>
    <n v="207"/>
    <n v="8000"/>
  </r>
  <r>
    <d v="2019-04-08T00:00:00"/>
    <x v="3"/>
    <s v="CABO DE VELA"/>
    <x v="3"/>
    <x v="7"/>
    <n v="120"/>
    <n v="12"/>
    <n v="108"/>
    <n v="8000"/>
  </r>
  <r>
    <d v="2019-04-08T00:00:00"/>
    <x v="3"/>
    <s v="ADITIVO RADIADOR"/>
    <x v="0"/>
    <x v="1"/>
    <n v="15"/>
    <n v="1.5"/>
    <n v="13.5"/>
    <n v="8000"/>
  </r>
  <r>
    <d v="2019-04-08T00:00:00"/>
    <x v="3"/>
    <s v="AROMATIZADOR"/>
    <x v="1"/>
    <x v="0"/>
    <n v="15"/>
    <n v="1.5"/>
    <n v="13.5"/>
    <n v="8000"/>
  </r>
  <r>
    <d v="2019-04-11T00:00:00"/>
    <x v="3"/>
    <s v="CARPETE"/>
    <x v="1"/>
    <x v="1"/>
    <n v="120"/>
    <n v="12"/>
    <n v="108"/>
    <n v="8000"/>
  </r>
  <r>
    <d v="2019-04-11T00:00:00"/>
    <x v="3"/>
    <s v="PNEU"/>
    <x v="3"/>
    <x v="0"/>
    <n v="350"/>
    <n v="35"/>
    <n v="315"/>
    <n v="8000"/>
  </r>
  <r>
    <d v="2019-04-11T00:00:00"/>
    <x v="3"/>
    <s v="PASTILHA DE FREIO"/>
    <x v="3"/>
    <x v="7"/>
    <n v="140"/>
    <n v="14"/>
    <n v="126"/>
    <n v="8000"/>
  </r>
  <r>
    <d v="2019-04-12T00:00:00"/>
    <x v="3"/>
    <s v="CORREIA DENTADA"/>
    <x v="3"/>
    <x v="8"/>
    <n v="190"/>
    <n v="19"/>
    <n v="171"/>
    <n v="8000"/>
  </r>
  <r>
    <d v="2019-04-12T00:00:00"/>
    <x v="3"/>
    <s v="TROCA DE ÓLEO"/>
    <x v="2"/>
    <x v="5"/>
    <n v="50"/>
    <n v="5"/>
    <n v="45"/>
    <n v="8000"/>
  </r>
  <r>
    <d v="2019-04-13T00:00:00"/>
    <x v="3"/>
    <s v="ALINHAMENTO"/>
    <x v="2"/>
    <x v="6"/>
    <n v="120"/>
    <n v="12"/>
    <n v="108"/>
    <n v="8000"/>
  </r>
  <r>
    <d v="2019-04-13T00:00:00"/>
    <x v="3"/>
    <s v="BALANCEAMENTO"/>
    <x v="2"/>
    <x v="9"/>
    <n v="80"/>
    <n v="8"/>
    <n v="72"/>
    <n v="8000"/>
  </r>
  <r>
    <d v="2019-04-13T00:00:00"/>
    <x v="3"/>
    <s v="REVISÃO FREIO"/>
    <x v="2"/>
    <x v="4"/>
    <n v="200"/>
    <n v="20"/>
    <n v="180"/>
    <n v="8000"/>
  </r>
  <r>
    <d v="2019-04-13T00:00:00"/>
    <x v="3"/>
    <s v="ELÉTRICA"/>
    <x v="2"/>
    <x v="5"/>
    <n v="70"/>
    <n v="7"/>
    <n v="63"/>
    <n v="8000"/>
  </r>
  <r>
    <d v="2019-04-13T00:00:00"/>
    <x v="3"/>
    <s v="CABO DE VELA"/>
    <x v="3"/>
    <x v="0"/>
    <n v="120"/>
    <n v="12"/>
    <n v="108"/>
    <n v="8000"/>
  </r>
  <r>
    <d v="2019-04-13T00:00:00"/>
    <x v="3"/>
    <s v="ALINHAMENTO"/>
    <x v="2"/>
    <x v="4"/>
    <n v="120"/>
    <n v="12"/>
    <n v="108"/>
    <n v="8000"/>
  </r>
  <r>
    <d v="2019-04-14T00:00:00"/>
    <x v="3"/>
    <s v="BALANCEAMENTO"/>
    <x v="2"/>
    <x v="2"/>
    <n v="80"/>
    <n v="8"/>
    <n v="72"/>
    <n v="8000"/>
  </r>
  <r>
    <d v="2019-04-14T00:00:00"/>
    <x v="3"/>
    <s v="REVISÃO FREIO"/>
    <x v="2"/>
    <x v="5"/>
    <n v="200"/>
    <n v="20"/>
    <n v="180"/>
    <n v="8000"/>
  </r>
  <r>
    <d v="2019-04-15T00:00:00"/>
    <x v="3"/>
    <s v="ELÉTRICA"/>
    <x v="2"/>
    <x v="2"/>
    <n v="70"/>
    <n v="7"/>
    <n v="63"/>
    <n v="8000"/>
  </r>
  <r>
    <d v="2019-04-15T00:00:00"/>
    <x v="3"/>
    <s v="CABO DE VELA"/>
    <x v="3"/>
    <x v="7"/>
    <n v="120"/>
    <n v="12"/>
    <n v="108"/>
    <n v="8000"/>
  </r>
  <r>
    <d v="2019-04-15T00:00:00"/>
    <x v="3"/>
    <s v="ADITIVO RADIADOR"/>
    <x v="0"/>
    <x v="8"/>
    <n v="15"/>
    <n v="1.5"/>
    <n v="13.5"/>
    <n v="8000"/>
  </r>
  <r>
    <d v="2019-04-15T00:00:00"/>
    <x v="3"/>
    <s v="AROMATIZADOR"/>
    <x v="1"/>
    <x v="1"/>
    <n v="15"/>
    <n v="1.5"/>
    <n v="13.5"/>
    <n v="8000"/>
  </r>
  <r>
    <d v="2019-04-15T00:00:00"/>
    <x v="3"/>
    <s v="CARPETE"/>
    <x v="1"/>
    <x v="7"/>
    <n v="120"/>
    <n v="12"/>
    <n v="108"/>
    <n v="8000"/>
  </r>
  <r>
    <d v="2019-04-18T00:00:00"/>
    <x v="3"/>
    <s v="CORREIA ALTERNADOR"/>
    <x v="3"/>
    <x v="8"/>
    <n v="75"/>
    <n v="7.5"/>
    <n v="67.5"/>
    <n v="8000"/>
  </r>
  <r>
    <d v="2019-04-18T00:00:00"/>
    <x v="3"/>
    <s v="FLUIDO DE FREIO"/>
    <x v="0"/>
    <x v="0"/>
    <n v="30"/>
    <n v="3"/>
    <n v="27"/>
    <n v="8000"/>
  </r>
  <r>
    <d v="2019-04-18T00:00:00"/>
    <x v="3"/>
    <s v="CALOTA"/>
    <x v="1"/>
    <x v="8"/>
    <n v="70"/>
    <n v="7"/>
    <n v="63"/>
    <n v="8000"/>
  </r>
  <r>
    <d v="2019-04-18T00:00:00"/>
    <x v="3"/>
    <s v="CAPA PARA VOLANTE"/>
    <x v="1"/>
    <x v="8"/>
    <n v="20"/>
    <n v="2"/>
    <n v="18"/>
    <n v="8000"/>
  </r>
  <r>
    <d v="2019-04-19T00:00:00"/>
    <x v="3"/>
    <s v="CALHA DE CHUVA"/>
    <x v="1"/>
    <x v="7"/>
    <n v="50"/>
    <n v="5"/>
    <n v="45"/>
    <n v="8000"/>
  </r>
  <r>
    <d v="2019-04-19T00:00:00"/>
    <x v="3"/>
    <s v="LÂMPADA FAROL"/>
    <x v="3"/>
    <x v="1"/>
    <n v="40"/>
    <n v="4"/>
    <n v="36"/>
    <n v="8000"/>
  </r>
  <r>
    <d v="2019-04-20T00:00:00"/>
    <x v="3"/>
    <s v="FLUIDO DE FREIO"/>
    <x v="0"/>
    <x v="0"/>
    <n v="30"/>
    <n v="3"/>
    <n v="27"/>
    <n v="8000"/>
  </r>
  <r>
    <d v="2019-04-20T00:00:00"/>
    <x v="3"/>
    <s v="CALOTA"/>
    <x v="1"/>
    <x v="1"/>
    <n v="70"/>
    <n v="7"/>
    <n v="63"/>
    <n v="8000"/>
  </r>
  <r>
    <d v="2019-04-20T00:00:00"/>
    <x v="3"/>
    <s v="CAPA PARA VOLANTE"/>
    <x v="1"/>
    <x v="0"/>
    <n v="20"/>
    <n v="2"/>
    <n v="18"/>
    <n v="8000"/>
  </r>
  <r>
    <d v="2019-04-20T00:00:00"/>
    <x v="3"/>
    <s v="CALHA DE CHUVA"/>
    <x v="1"/>
    <x v="7"/>
    <n v="50"/>
    <n v="5"/>
    <n v="45"/>
    <n v="8000"/>
  </r>
  <r>
    <d v="2019-04-20T00:00:00"/>
    <x v="3"/>
    <s v="LÂMPADA FAROL"/>
    <x v="3"/>
    <x v="8"/>
    <n v="40"/>
    <n v="4"/>
    <n v="36"/>
    <n v="8000"/>
  </r>
  <r>
    <d v="2019-04-21T00:00:00"/>
    <x v="3"/>
    <s v="FAROL DE MILHA"/>
    <x v="1"/>
    <x v="1"/>
    <n v="50"/>
    <n v="5"/>
    <n v="45"/>
    <n v="8000"/>
  </r>
  <r>
    <d v="2019-04-21T00:00:00"/>
    <x v="3"/>
    <s v="CAPA BANCO"/>
    <x v="1"/>
    <x v="7"/>
    <n v="70"/>
    <n v="7"/>
    <n v="63"/>
    <n v="8000"/>
  </r>
  <r>
    <d v="2019-04-21T00:00:00"/>
    <x v="3"/>
    <s v="TROCA DE PNEU"/>
    <x v="2"/>
    <x v="3"/>
    <n v="50"/>
    <n v="5"/>
    <n v="45"/>
    <n v="8000"/>
  </r>
  <r>
    <d v="2019-04-21T00:00:00"/>
    <x v="3"/>
    <s v="FLUIDO DE FREIO"/>
    <x v="0"/>
    <x v="8"/>
    <n v="30"/>
    <n v="3"/>
    <n v="27"/>
    <n v="8000"/>
  </r>
  <r>
    <d v="2019-04-21T00:00:00"/>
    <x v="3"/>
    <s v="BATERIA"/>
    <x v="3"/>
    <x v="1"/>
    <n v="300"/>
    <n v="30"/>
    <n v="270"/>
    <n v="8000"/>
  </r>
  <r>
    <d v="2019-04-21T00:00:00"/>
    <x v="3"/>
    <s v="VELA"/>
    <x v="3"/>
    <x v="7"/>
    <n v="230"/>
    <n v="23"/>
    <n v="207"/>
    <n v="8000"/>
  </r>
  <r>
    <d v="2019-04-21T00:00:00"/>
    <x v="3"/>
    <s v="CABO DE VELA"/>
    <x v="3"/>
    <x v="1"/>
    <n v="120"/>
    <n v="12"/>
    <n v="108"/>
    <n v="8000"/>
  </r>
  <r>
    <d v="2019-04-21T00:00:00"/>
    <x v="3"/>
    <s v="ADITIVO RADIADOR"/>
    <x v="0"/>
    <x v="7"/>
    <n v="15"/>
    <n v="1.5"/>
    <n v="13.5"/>
    <n v="8000"/>
  </r>
  <r>
    <d v="2019-04-21T00:00:00"/>
    <x v="3"/>
    <s v="AROMATIZADOR"/>
    <x v="1"/>
    <x v="8"/>
    <n v="15"/>
    <n v="1.5"/>
    <n v="13.5"/>
    <n v="8000"/>
  </r>
  <r>
    <d v="2019-04-21T00:00:00"/>
    <x v="3"/>
    <s v="CARPETE"/>
    <x v="1"/>
    <x v="0"/>
    <n v="120"/>
    <n v="12"/>
    <n v="108"/>
    <n v="8000"/>
  </r>
  <r>
    <d v="2019-04-22T00:00:00"/>
    <x v="3"/>
    <s v="PNEU"/>
    <x v="3"/>
    <x v="8"/>
    <n v="350"/>
    <n v="35"/>
    <n v="315"/>
    <n v="8000"/>
  </r>
  <r>
    <d v="2019-04-22T00:00:00"/>
    <x v="3"/>
    <s v="PASTILHA DE FREIO"/>
    <x v="3"/>
    <x v="8"/>
    <n v="140"/>
    <n v="14"/>
    <n v="126"/>
    <n v="8000"/>
  </r>
  <r>
    <d v="2019-04-22T00:00:00"/>
    <x v="3"/>
    <s v="CORREIA DENTADA"/>
    <x v="3"/>
    <x v="7"/>
    <n v="190"/>
    <n v="19"/>
    <n v="171"/>
    <n v="8000"/>
  </r>
  <r>
    <d v="2019-04-22T00:00:00"/>
    <x v="3"/>
    <s v="ROLAMENTO"/>
    <x v="3"/>
    <x v="1"/>
    <n v="130"/>
    <n v="13"/>
    <n v="117"/>
    <n v="8000"/>
  </r>
  <r>
    <d v="2019-04-25T00:00:00"/>
    <x v="3"/>
    <s v="CORREIA ALTERNADOR"/>
    <x v="3"/>
    <x v="0"/>
    <n v="75"/>
    <n v="7.5"/>
    <n v="67.5"/>
    <n v="8000"/>
  </r>
  <r>
    <d v="2019-04-25T00:00:00"/>
    <x v="3"/>
    <s v="FLUIDO DE FREIO"/>
    <x v="0"/>
    <x v="0"/>
    <n v="30"/>
    <n v="3"/>
    <n v="27"/>
    <n v="8000"/>
  </r>
  <r>
    <d v="2019-04-25T00:00:00"/>
    <x v="3"/>
    <s v="CALOTA"/>
    <x v="1"/>
    <x v="7"/>
    <n v="70"/>
    <n v="7"/>
    <n v="63"/>
    <n v="8000"/>
  </r>
  <r>
    <d v="2019-04-26T00:00:00"/>
    <x v="3"/>
    <s v="CAPA PARA VOLANTE"/>
    <x v="1"/>
    <x v="0"/>
    <n v="20"/>
    <n v="2"/>
    <n v="18"/>
    <n v="8000"/>
  </r>
  <r>
    <d v="2019-04-26T00:00:00"/>
    <x v="3"/>
    <s v="CAPA PARA VOLANTE"/>
    <x v="1"/>
    <x v="0"/>
    <n v="20"/>
    <n v="2"/>
    <n v="18"/>
    <n v="8000"/>
  </r>
  <r>
    <d v="2019-04-27T00:00:00"/>
    <x v="3"/>
    <s v="CALHA DE CHUVA"/>
    <x v="1"/>
    <x v="7"/>
    <n v="50"/>
    <n v="5"/>
    <n v="45"/>
    <n v="8000"/>
  </r>
  <r>
    <d v="2019-04-27T00:00:00"/>
    <x v="3"/>
    <s v="LÂMPADA FAROL"/>
    <x v="3"/>
    <x v="0"/>
    <n v="40"/>
    <n v="4"/>
    <n v="36"/>
    <n v="8000"/>
  </r>
  <r>
    <d v="2019-04-27T00:00:00"/>
    <x v="3"/>
    <s v="FLUIDO DE FREIO"/>
    <x v="0"/>
    <x v="1"/>
    <n v="30"/>
    <n v="3"/>
    <n v="27"/>
    <n v="8000"/>
  </r>
  <r>
    <d v="2019-04-27T00:00:00"/>
    <x v="3"/>
    <s v="CALOTA"/>
    <x v="1"/>
    <x v="0"/>
    <n v="70"/>
    <n v="7"/>
    <n v="63"/>
    <n v="8000"/>
  </r>
  <r>
    <d v="2019-04-27T00:00:00"/>
    <x v="3"/>
    <s v="CAPA PARA VOLANTE"/>
    <x v="1"/>
    <x v="7"/>
    <n v="20"/>
    <n v="2"/>
    <n v="18"/>
    <n v="8000"/>
  </r>
  <r>
    <d v="2019-04-28T00:00:00"/>
    <x v="3"/>
    <s v="CALHA DE CHUVA"/>
    <x v="1"/>
    <x v="8"/>
    <n v="50"/>
    <n v="5"/>
    <n v="45"/>
    <n v="8000"/>
  </r>
  <r>
    <d v="2019-04-28T00:00:00"/>
    <x v="3"/>
    <s v="LÂMPADA FAROL"/>
    <x v="3"/>
    <x v="1"/>
    <n v="40"/>
    <n v="4"/>
    <n v="36"/>
    <n v="8000"/>
  </r>
  <r>
    <d v="2019-04-28T00:00:00"/>
    <x v="3"/>
    <s v="FAROL DE MILHA"/>
    <x v="1"/>
    <x v="7"/>
    <n v="50"/>
    <n v="5"/>
    <n v="45"/>
    <n v="8000"/>
  </r>
  <r>
    <d v="2019-04-28T00:00:00"/>
    <x v="3"/>
    <s v="CAPA BANCO"/>
    <x v="1"/>
    <x v="8"/>
    <n v="70"/>
    <n v="7"/>
    <n v="63"/>
    <n v="8000"/>
  </r>
  <r>
    <d v="2019-05-01T00:00:00"/>
    <x v="4"/>
    <s v="TROCA DE PNEU"/>
    <x v="2"/>
    <x v="2"/>
    <n v="50"/>
    <n v="5"/>
    <n v="45"/>
    <n v="8000"/>
  </r>
  <r>
    <d v="2019-05-01T00:00:00"/>
    <x v="4"/>
    <s v="FLUIDO DE FREIO"/>
    <x v="0"/>
    <x v="8"/>
    <n v="30"/>
    <n v="3"/>
    <n v="27"/>
    <n v="8000"/>
  </r>
  <r>
    <d v="2019-05-01T00:00:00"/>
    <x v="4"/>
    <s v="BATERIA"/>
    <x v="3"/>
    <x v="8"/>
    <n v="300"/>
    <n v="30"/>
    <n v="270"/>
    <n v="8000"/>
  </r>
  <r>
    <d v="2019-05-01T00:00:00"/>
    <x v="4"/>
    <s v="CALHA DE CHUVA"/>
    <x v="1"/>
    <x v="0"/>
    <n v="50"/>
    <n v="5"/>
    <n v="45"/>
    <n v="8000"/>
  </r>
  <r>
    <d v="2019-05-01T00:00:00"/>
    <x v="4"/>
    <s v="LÂMPADA FAROL"/>
    <x v="3"/>
    <x v="7"/>
    <n v="40"/>
    <n v="4"/>
    <n v="36"/>
    <n v="8000"/>
  </r>
  <r>
    <d v="2019-05-01T00:00:00"/>
    <x v="4"/>
    <s v="BATERIA"/>
    <x v="3"/>
    <x v="8"/>
    <n v="300"/>
    <n v="30"/>
    <n v="270"/>
    <n v="8000"/>
  </r>
  <r>
    <d v="2019-05-04T00:00:00"/>
    <x v="4"/>
    <s v="VELA"/>
    <x v="3"/>
    <x v="7"/>
    <n v="230"/>
    <n v="23"/>
    <n v="207"/>
    <n v="8000"/>
  </r>
  <r>
    <d v="2019-05-04T00:00:00"/>
    <x v="4"/>
    <s v="CABO DE VELA"/>
    <x v="3"/>
    <x v="1"/>
    <n v="120"/>
    <n v="12"/>
    <n v="108"/>
    <n v="8000"/>
  </r>
  <r>
    <d v="2019-05-04T00:00:00"/>
    <x v="4"/>
    <s v="ADITIVO RADIADOR"/>
    <x v="0"/>
    <x v="0"/>
    <n v="15"/>
    <n v="1.5"/>
    <n v="13.5"/>
    <n v="8000"/>
  </r>
  <r>
    <d v="2019-05-04T00:00:00"/>
    <x v="4"/>
    <s v="AROMATIZADOR"/>
    <x v="1"/>
    <x v="1"/>
    <n v="15"/>
    <n v="1.5"/>
    <n v="13.5"/>
    <n v="8000"/>
  </r>
  <r>
    <d v="2019-05-04T00:00:00"/>
    <x v="4"/>
    <s v="CARPETE"/>
    <x v="1"/>
    <x v="0"/>
    <n v="120"/>
    <n v="12"/>
    <n v="108"/>
    <n v="8000"/>
  </r>
  <r>
    <d v="2019-05-04T00:00:00"/>
    <x v="4"/>
    <s v="PNEU"/>
    <x v="3"/>
    <x v="7"/>
    <n v="350"/>
    <n v="35"/>
    <n v="315"/>
    <n v="8000"/>
  </r>
  <r>
    <d v="2019-05-04T00:00:00"/>
    <x v="4"/>
    <s v="VELA"/>
    <x v="3"/>
    <x v="1"/>
    <n v="230"/>
    <n v="23"/>
    <n v="207"/>
    <n v="8000"/>
  </r>
  <r>
    <d v="2019-05-04T00:00:00"/>
    <x v="4"/>
    <s v="CABO DE VELA"/>
    <x v="3"/>
    <x v="7"/>
    <n v="120"/>
    <n v="12"/>
    <n v="108"/>
    <n v="8000"/>
  </r>
  <r>
    <d v="2019-05-04T00:00:00"/>
    <x v="4"/>
    <s v="ADITIVO RADIADOR"/>
    <x v="0"/>
    <x v="8"/>
    <n v="15"/>
    <n v="1.5"/>
    <n v="13.5"/>
    <n v="8000"/>
  </r>
  <r>
    <d v="2019-05-04T00:00:00"/>
    <x v="4"/>
    <s v="AROMATIZADOR"/>
    <x v="1"/>
    <x v="0"/>
    <n v="15"/>
    <n v="1.5"/>
    <n v="13.5"/>
    <n v="8000"/>
  </r>
  <r>
    <d v="2019-05-04T00:00:00"/>
    <x v="4"/>
    <s v="CARPETE"/>
    <x v="1"/>
    <x v="8"/>
    <n v="120"/>
    <n v="12"/>
    <n v="108"/>
    <n v="8000"/>
  </r>
  <r>
    <d v="2019-05-04T00:00:00"/>
    <x v="4"/>
    <s v="PNEU"/>
    <x v="3"/>
    <x v="8"/>
    <n v="350"/>
    <n v="35"/>
    <n v="315"/>
    <n v="8000"/>
  </r>
  <r>
    <d v="2019-05-05T00:00:00"/>
    <x v="4"/>
    <s v="PASTILHA DE FREIO"/>
    <x v="3"/>
    <x v="8"/>
    <n v="140"/>
    <n v="14"/>
    <n v="126"/>
    <n v="8000"/>
  </r>
  <r>
    <d v="2019-05-05T00:00:00"/>
    <x v="4"/>
    <s v="ALINHAMENTO"/>
    <x v="2"/>
    <x v="5"/>
    <n v="120"/>
    <n v="12"/>
    <n v="108"/>
    <n v="8000"/>
  </r>
  <r>
    <d v="2019-05-05T00:00:00"/>
    <x v="4"/>
    <s v="BALANCEAMENTO"/>
    <x v="2"/>
    <x v="4"/>
    <n v="80"/>
    <n v="8"/>
    <n v="72"/>
    <n v="8000"/>
  </r>
  <r>
    <d v="2019-05-05T00:00:00"/>
    <x v="4"/>
    <s v="REVISÃO FREIO"/>
    <x v="2"/>
    <x v="3"/>
    <n v="200"/>
    <n v="20"/>
    <n v="180"/>
    <n v="8000"/>
  </r>
  <r>
    <d v="2019-05-05T00:00:00"/>
    <x v="4"/>
    <s v="PASTILHA DE FREIO"/>
    <x v="3"/>
    <x v="7"/>
    <n v="140"/>
    <n v="14"/>
    <n v="126"/>
    <n v="8000"/>
  </r>
  <r>
    <d v="2019-05-05T00:00:00"/>
    <x v="4"/>
    <s v="CORREIA DENTADA"/>
    <x v="3"/>
    <x v="0"/>
    <n v="190"/>
    <n v="19"/>
    <n v="171"/>
    <n v="8000"/>
  </r>
  <r>
    <d v="2019-05-05T00:00:00"/>
    <x v="4"/>
    <s v="ROLAMENTO"/>
    <x v="3"/>
    <x v="1"/>
    <n v="130"/>
    <n v="13"/>
    <n v="117"/>
    <n v="8000"/>
  </r>
  <r>
    <d v="2019-05-05T00:00:00"/>
    <x v="4"/>
    <s v="TROCA DE PNEU"/>
    <x v="2"/>
    <x v="4"/>
    <n v="50"/>
    <n v="5"/>
    <n v="45"/>
    <n v="8000"/>
  </r>
  <r>
    <d v="2019-05-05T00:00:00"/>
    <x v="4"/>
    <s v="TROCA DE ÓLEO"/>
    <x v="2"/>
    <x v="3"/>
    <n v="50"/>
    <n v="5"/>
    <n v="45"/>
    <n v="8000"/>
  </r>
  <r>
    <d v="2019-05-05T00:00:00"/>
    <x v="4"/>
    <s v="ALINHAMENTO"/>
    <x v="2"/>
    <x v="2"/>
    <n v="120"/>
    <n v="12"/>
    <n v="108"/>
    <n v="8000"/>
  </r>
  <r>
    <d v="2019-05-05T00:00:00"/>
    <x v="4"/>
    <s v="ELÉTRICA"/>
    <x v="2"/>
    <x v="3"/>
    <n v="70"/>
    <n v="7"/>
    <n v="63"/>
    <n v="8000"/>
  </r>
  <r>
    <d v="2019-05-05T00:00:00"/>
    <x v="4"/>
    <s v="CABO DE VELA"/>
    <x v="3"/>
    <x v="1"/>
    <n v="120"/>
    <n v="12"/>
    <n v="108"/>
    <n v="8000"/>
  </r>
  <r>
    <d v="2019-05-06T00:00:00"/>
    <x v="4"/>
    <s v="BALANCEAMENTO"/>
    <x v="2"/>
    <x v="3"/>
    <n v="80"/>
    <n v="8"/>
    <n v="72"/>
    <n v="8000"/>
  </r>
  <r>
    <d v="2019-05-06T00:00:00"/>
    <x v="4"/>
    <s v="REVISÃO FREIO"/>
    <x v="2"/>
    <x v="3"/>
    <n v="200"/>
    <n v="20"/>
    <n v="180"/>
    <n v="8000"/>
  </r>
  <r>
    <d v="2019-05-06T00:00:00"/>
    <x v="4"/>
    <s v="ELÉTRICA"/>
    <x v="2"/>
    <x v="4"/>
    <n v="70"/>
    <n v="7"/>
    <n v="63"/>
    <n v="8000"/>
  </r>
  <r>
    <d v="2019-05-06T00:00:00"/>
    <x v="4"/>
    <s v="CABO DE VELA"/>
    <x v="3"/>
    <x v="1"/>
    <n v="120"/>
    <n v="12"/>
    <n v="108"/>
    <n v="8000"/>
  </r>
  <r>
    <d v="2019-05-06T00:00:00"/>
    <x v="4"/>
    <s v="ALINHAMENTO"/>
    <x v="2"/>
    <x v="4"/>
    <n v="120"/>
    <n v="12"/>
    <n v="108"/>
    <n v="8000"/>
  </r>
  <r>
    <d v="2019-05-06T00:00:00"/>
    <x v="4"/>
    <s v="BALANCEAMENTO"/>
    <x v="2"/>
    <x v="5"/>
    <n v="80"/>
    <n v="8"/>
    <n v="72"/>
    <n v="8000"/>
  </r>
  <r>
    <d v="2019-05-06T00:00:00"/>
    <x v="4"/>
    <s v="REVISÃO FREIO"/>
    <x v="2"/>
    <x v="4"/>
    <n v="200"/>
    <n v="20"/>
    <n v="180"/>
    <n v="8000"/>
  </r>
  <r>
    <d v="2019-05-06T00:00:00"/>
    <x v="4"/>
    <s v="ELÉTRICA"/>
    <x v="2"/>
    <x v="3"/>
    <n v="70"/>
    <n v="7"/>
    <n v="63"/>
    <n v="8000"/>
  </r>
  <r>
    <d v="2019-05-07T00:00:00"/>
    <x v="4"/>
    <s v="ADITIVO RADIADOR"/>
    <x v="0"/>
    <x v="0"/>
    <n v="15"/>
    <n v="1.5"/>
    <n v="13.5"/>
    <n v="8000"/>
  </r>
  <r>
    <d v="2019-05-07T00:00:00"/>
    <x v="4"/>
    <s v="CALHA DE CHUVA"/>
    <x v="1"/>
    <x v="0"/>
    <n v="50"/>
    <n v="5"/>
    <n v="45"/>
    <n v="8000"/>
  </r>
  <r>
    <d v="2019-05-07T00:00:00"/>
    <x v="4"/>
    <s v="LÂMPADA FAROL"/>
    <x v="3"/>
    <x v="7"/>
    <n v="40"/>
    <n v="4"/>
    <n v="36"/>
    <n v="8000"/>
  </r>
  <r>
    <d v="2019-05-07T00:00:00"/>
    <x v="4"/>
    <s v="CABO DE VELA"/>
    <x v="3"/>
    <x v="0"/>
    <n v="120"/>
    <n v="12"/>
    <n v="108"/>
    <n v="8000"/>
  </r>
  <r>
    <d v="2019-05-07T00:00:00"/>
    <x v="4"/>
    <s v="ADITIVO RADIADOR"/>
    <x v="0"/>
    <x v="8"/>
    <n v="15"/>
    <n v="1.5"/>
    <n v="13.5"/>
    <n v="8000"/>
  </r>
  <r>
    <d v="2019-05-07T00:00:00"/>
    <x v="4"/>
    <s v="AROMATIZADOR"/>
    <x v="1"/>
    <x v="8"/>
    <n v="15"/>
    <n v="1.5"/>
    <n v="13.5"/>
    <n v="8000"/>
  </r>
  <r>
    <d v="2019-05-08T00:00:00"/>
    <x v="4"/>
    <s v="FLUIDO DE FREIO"/>
    <x v="0"/>
    <x v="0"/>
    <n v="30"/>
    <n v="3"/>
    <n v="27"/>
    <n v="8000"/>
  </r>
  <r>
    <d v="2019-05-08T00:00:00"/>
    <x v="4"/>
    <s v="CALOTA"/>
    <x v="1"/>
    <x v="1"/>
    <n v="70"/>
    <n v="7"/>
    <n v="63"/>
    <n v="8000"/>
  </r>
  <r>
    <d v="2019-05-08T00:00:00"/>
    <x v="4"/>
    <s v="CARPETE"/>
    <x v="1"/>
    <x v="7"/>
    <n v="120"/>
    <n v="12"/>
    <n v="108"/>
    <n v="8000"/>
  </r>
  <r>
    <d v="2019-05-08T00:00:00"/>
    <x v="4"/>
    <s v="CORREIA ALTERNADOR"/>
    <x v="3"/>
    <x v="1"/>
    <n v="75"/>
    <n v="7.5"/>
    <n v="67.5"/>
    <n v="8000"/>
  </r>
  <r>
    <d v="2019-05-11T00:00:00"/>
    <x v="4"/>
    <s v="CAPA PARA VOLANTE"/>
    <x v="1"/>
    <x v="0"/>
    <n v="20"/>
    <n v="2"/>
    <n v="18"/>
    <n v="8000"/>
  </r>
  <r>
    <d v="2019-05-11T00:00:00"/>
    <x v="4"/>
    <s v="CALHA DE CHUVA"/>
    <x v="1"/>
    <x v="7"/>
    <n v="50"/>
    <n v="5"/>
    <n v="45"/>
    <n v="8000"/>
  </r>
  <r>
    <d v="2019-05-11T00:00:00"/>
    <x v="4"/>
    <s v="LÂMPADA FAROL"/>
    <x v="3"/>
    <x v="8"/>
    <n v="40"/>
    <n v="4"/>
    <n v="36"/>
    <n v="8000"/>
  </r>
  <r>
    <d v="2019-05-11T00:00:00"/>
    <x v="4"/>
    <s v="FAROL DE MILHA"/>
    <x v="1"/>
    <x v="1"/>
    <n v="50"/>
    <n v="5"/>
    <n v="45"/>
    <n v="8000"/>
  </r>
  <r>
    <d v="2019-05-11T00:00:00"/>
    <x v="4"/>
    <s v="FLUIDO DE FREIO"/>
    <x v="0"/>
    <x v="0"/>
    <n v="30"/>
    <n v="3"/>
    <n v="27"/>
    <n v="8000"/>
  </r>
  <r>
    <d v="2019-05-11T00:00:00"/>
    <x v="4"/>
    <s v="CALOTA"/>
    <x v="1"/>
    <x v="0"/>
    <n v="70"/>
    <n v="7"/>
    <n v="63"/>
    <n v="8000"/>
  </r>
  <r>
    <d v="2019-05-11T00:00:00"/>
    <x v="4"/>
    <s v="CAPA PARA VOLANTE"/>
    <x v="1"/>
    <x v="7"/>
    <n v="20"/>
    <n v="2"/>
    <n v="18"/>
    <n v="8000"/>
  </r>
  <r>
    <d v="2019-05-11T00:00:00"/>
    <x v="4"/>
    <s v="CALHA DE CHUVA"/>
    <x v="1"/>
    <x v="0"/>
    <n v="50"/>
    <n v="5"/>
    <n v="45"/>
    <n v="8000"/>
  </r>
  <r>
    <d v="2019-05-11T00:00:00"/>
    <x v="4"/>
    <s v="LÂMPADA FAROL"/>
    <x v="3"/>
    <x v="0"/>
    <n v="40"/>
    <n v="4"/>
    <n v="36"/>
    <n v="8000"/>
  </r>
  <r>
    <d v="2019-05-12T00:00:00"/>
    <x v="4"/>
    <s v="FLUIDO DE FREIO"/>
    <x v="0"/>
    <x v="1"/>
    <n v="30"/>
    <n v="3"/>
    <n v="27"/>
    <n v="8000"/>
  </r>
  <r>
    <d v="2019-05-12T00:00:00"/>
    <x v="4"/>
    <s v="CALOTA"/>
    <x v="1"/>
    <x v="7"/>
    <n v="70"/>
    <n v="7"/>
    <n v="63"/>
    <n v="8000"/>
  </r>
  <r>
    <d v="2019-05-12T00:00:00"/>
    <x v="4"/>
    <s v="CAPA PARA VOLANTE"/>
    <x v="1"/>
    <x v="8"/>
    <n v="20"/>
    <n v="2"/>
    <n v="18"/>
    <n v="8000"/>
  </r>
  <r>
    <d v="2019-05-12T00:00:00"/>
    <x v="4"/>
    <s v="CALHA DE CHUVA"/>
    <x v="1"/>
    <x v="0"/>
    <n v="50"/>
    <n v="5"/>
    <n v="45"/>
    <n v="8000"/>
  </r>
  <r>
    <d v="2019-05-13T00:00:00"/>
    <x v="4"/>
    <s v="LÂMPADA FAROL"/>
    <x v="3"/>
    <x v="8"/>
    <n v="40"/>
    <n v="4"/>
    <n v="36"/>
    <n v="8000"/>
  </r>
  <r>
    <d v="2019-05-13T00:00:00"/>
    <x v="4"/>
    <s v="FAROL DE MILHA"/>
    <x v="1"/>
    <x v="8"/>
    <n v="50"/>
    <n v="5"/>
    <n v="45"/>
    <n v="8000"/>
  </r>
  <r>
    <d v="2019-05-13T00:00:00"/>
    <x v="4"/>
    <s v="CAPA BANCO"/>
    <x v="1"/>
    <x v="7"/>
    <n v="70"/>
    <n v="7"/>
    <n v="63"/>
    <n v="8000"/>
  </r>
  <r>
    <d v="2019-05-14T00:00:00"/>
    <x v="4"/>
    <s v="TROCA DE PNEU"/>
    <x v="2"/>
    <x v="5"/>
    <n v="50"/>
    <n v="5"/>
    <n v="45"/>
    <n v="8000"/>
  </r>
  <r>
    <d v="2019-05-14T00:00:00"/>
    <x v="4"/>
    <s v="CALHA DE CHUVA"/>
    <x v="1"/>
    <x v="0"/>
    <n v="50"/>
    <n v="5"/>
    <n v="45"/>
    <n v="8000"/>
  </r>
  <r>
    <d v="2019-05-14T00:00:00"/>
    <x v="4"/>
    <s v="LÂMPADA FAROL"/>
    <x v="3"/>
    <x v="0"/>
    <n v="40"/>
    <n v="4"/>
    <n v="36"/>
    <n v="8000"/>
  </r>
  <r>
    <d v="2019-05-14T00:00:00"/>
    <x v="4"/>
    <s v="FLUIDO DE FREIO"/>
    <x v="0"/>
    <x v="7"/>
    <n v="30"/>
    <n v="3"/>
    <n v="27"/>
    <n v="8000"/>
  </r>
  <r>
    <d v="2019-05-14T00:00:00"/>
    <x v="4"/>
    <s v="CALOTA"/>
    <x v="1"/>
    <x v="0"/>
    <n v="70"/>
    <n v="7"/>
    <n v="63"/>
    <n v="8000"/>
  </r>
  <r>
    <d v="2019-05-15T00:00:00"/>
    <x v="4"/>
    <s v="CAPA PARA VOLANTE"/>
    <x v="1"/>
    <x v="1"/>
    <n v="20"/>
    <n v="2"/>
    <n v="18"/>
    <n v="8000"/>
  </r>
  <r>
    <d v="2019-06-01T00:00:00"/>
    <x v="5"/>
    <s v="CALHA DE CHUVA"/>
    <x v="1"/>
    <x v="0"/>
    <n v="50"/>
    <n v="5"/>
    <n v="45"/>
    <n v="8000"/>
  </r>
  <r>
    <d v="2019-06-01T00:00:00"/>
    <x v="5"/>
    <s v="LÂMPADA FAROL"/>
    <x v="3"/>
    <x v="7"/>
    <n v="40"/>
    <n v="4"/>
    <n v="36"/>
    <n v="8000"/>
  </r>
  <r>
    <d v="2019-06-01T00:00:00"/>
    <x v="5"/>
    <s v="BATERIA"/>
    <x v="3"/>
    <x v="8"/>
    <n v="300"/>
    <n v="30"/>
    <n v="270"/>
    <n v="8000"/>
  </r>
  <r>
    <d v="2019-06-04T00:00:00"/>
    <x v="5"/>
    <s v="VELA"/>
    <x v="3"/>
    <x v="1"/>
    <n v="230"/>
    <n v="23"/>
    <n v="207"/>
    <n v="8000"/>
  </r>
  <r>
    <d v="2019-06-04T00:00:00"/>
    <x v="5"/>
    <s v="CABO DE VELA"/>
    <x v="3"/>
    <x v="7"/>
    <n v="120"/>
    <n v="12"/>
    <n v="108"/>
    <n v="8000"/>
  </r>
  <r>
    <d v="2019-06-04T00:00:00"/>
    <x v="5"/>
    <s v="ADITIVO RADIADOR"/>
    <x v="0"/>
    <x v="8"/>
    <n v="15"/>
    <n v="1.5"/>
    <n v="13.5"/>
    <n v="8000"/>
  </r>
  <r>
    <d v="2019-06-04T00:00:00"/>
    <x v="5"/>
    <s v="AROMATIZADOR"/>
    <x v="1"/>
    <x v="0"/>
    <n v="15"/>
    <n v="1.5"/>
    <n v="13.5"/>
    <n v="8000"/>
  </r>
  <r>
    <d v="2019-06-04T00:00:00"/>
    <x v="5"/>
    <s v="CARPETE"/>
    <x v="1"/>
    <x v="8"/>
    <n v="120"/>
    <n v="12"/>
    <n v="108"/>
    <n v="8000"/>
  </r>
  <r>
    <d v="2019-06-04T00:00:00"/>
    <x v="5"/>
    <s v="PNEU"/>
    <x v="3"/>
    <x v="8"/>
    <n v="350"/>
    <n v="35"/>
    <n v="315"/>
    <n v="8000"/>
  </r>
  <r>
    <d v="2019-06-05T00:00:00"/>
    <x v="5"/>
    <s v="PASTILHA DE FREIO"/>
    <x v="3"/>
    <x v="7"/>
    <n v="140"/>
    <n v="14"/>
    <n v="126"/>
    <n v="8000"/>
  </r>
  <r>
    <d v="2019-06-05T00:00:00"/>
    <x v="5"/>
    <s v="CORREIA DENTADA"/>
    <x v="3"/>
    <x v="0"/>
    <n v="190"/>
    <n v="19"/>
    <n v="171"/>
    <n v="8000"/>
  </r>
  <r>
    <d v="2019-06-05T00:00:00"/>
    <x v="5"/>
    <s v="ROLAMENTO"/>
    <x v="3"/>
    <x v="1"/>
    <n v="130"/>
    <n v="13"/>
    <n v="117"/>
    <n v="8000"/>
  </r>
  <r>
    <d v="2019-06-05T00:00:00"/>
    <x v="5"/>
    <s v="TROCA DE PNEU"/>
    <x v="2"/>
    <x v="4"/>
    <n v="50"/>
    <n v="5"/>
    <n v="45"/>
    <n v="8000"/>
  </r>
  <r>
    <d v="2019-06-05T00:00:00"/>
    <x v="5"/>
    <s v="TROCA DE ÓLEO"/>
    <x v="2"/>
    <x v="3"/>
    <n v="50"/>
    <n v="5"/>
    <n v="45"/>
    <n v="8000"/>
  </r>
  <r>
    <d v="2019-06-05T00:00:00"/>
    <x v="5"/>
    <s v="ALINHAMENTO"/>
    <x v="2"/>
    <x v="2"/>
    <n v="120"/>
    <n v="12"/>
    <n v="108"/>
    <n v="8000"/>
  </r>
  <r>
    <d v="2019-06-06T00:00:00"/>
    <x v="5"/>
    <s v="BALANCEAMENTO"/>
    <x v="2"/>
    <x v="3"/>
    <n v="80"/>
    <n v="8"/>
    <n v="72"/>
    <n v="8000"/>
  </r>
  <r>
    <d v="2019-06-06T00:00:00"/>
    <x v="5"/>
    <s v="REVISÃO FREIO"/>
    <x v="2"/>
    <x v="3"/>
    <n v="200"/>
    <n v="20"/>
    <n v="180"/>
    <n v="8000"/>
  </r>
  <r>
    <d v="2019-06-06T00:00:00"/>
    <x v="5"/>
    <s v="ELÉTRICA"/>
    <x v="2"/>
    <x v="4"/>
    <n v="70"/>
    <n v="7"/>
    <n v="63"/>
    <n v="8000"/>
  </r>
  <r>
    <d v="2019-06-06T00:00:00"/>
    <x v="5"/>
    <s v="CABO DE VELA"/>
    <x v="3"/>
    <x v="1"/>
    <n v="120"/>
    <n v="12"/>
    <n v="108"/>
    <n v="8000"/>
  </r>
  <r>
    <d v="2019-06-07T00:00:00"/>
    <x v="5"/>
    <s v="ADITIVO RADIADOR"/>
    <x v="0"/>
    <x v="0"/>
    <n v="15"/>
    <n v="1.5"/>
    <n v="13.5"/>
    <n v="8000"/>
  </r>
  <r>
    <d v="2019-06-07T00:00:00"/>
    <x v="5"/>
    <s v="CALHA DE CHUVA"/>
    <x v="1"/>
    <x v="0"/>
    <n v="50"/>
    <n v="5"/>
    <n v="45"/>
    <n v="8000"/>
  </r>
  <r>
    <d v="2019-06-07T00:00:00"/>
    <x v="5"/>
    <s v="LÂMPADA FAROL"/>
    <x v="3"/>
    <x v="7"/>
    <n v="40"/>
    <n v="4"/>
    <n v="36"/>
    <n v="8000"/>
  </r>
  <r>
    <d v="2019-06-08T00:00:00"/>
    <x v="5"/>
    <s v="FLUIDO DE FREIO"/>
    <x v="0"/>
    <x v="0"/>
    <n v="30"/>
    <n v="3"/>
    <n v="27"/>
    <n v="8000"/>
  </r>
  <r>
    <d v="2019-06-08T00:00:00"/>
    <x v="5"/>
    <s v="CALOTA"/>
    <x v="1"/>
    <x v="1"/>
    <n v="70"/>
    <n v="7"/>
    <n v="63"/>
    <n v="8000"/>
  </r>
  <r>
    <d v="2019-06-11T00:00:00"/>
    <x v="5"/>
    <s v="CAPA PARA VOLANTE"/>
    <x v="1"/>
    <x v="0"/>
    <n v="20"/>
    <n v="2"/>
    <n v="18"/>
    <n v="8000"/>
  </r>
  <r>
    <d v="2019-06-11T00:00:00"/>
    <x v="5"/>
    <s v="CALHA DE CHUVA"/>
    <x v="1"/>
    <x v="7"/>
    <n v="50"/>
    <n v="5"/>
    <n v="45"/>
    <n v="8000"/>
  </r>
  <r>
    <d v="2019-06-11T00:00:00"/>
    <x v="5"/>
    <s v="LÂMPADA FAROL"/>
    <x v="3"/>
    <x v="8"/>
    <n v="40"/>
    <n v="4"/>
    <n v="36"/>
    <n v="8000"/>
  </r>
  <r>
    <d v="2019-06-11T00:00:00"/>
    <x v="5"/>
    <s v="FAROL DE MILHA"/>
    <x v="1"/>
    <x v="1"/>
    <n v="50"/>
    <n v="5"/>
    <n v="45"/>
    <n v="8000"/>
  </r>
  <r>
    <d v="2019-06-20T00:00:00"/>
    <x v="5"/>
    <s v="CALOTA"/>
    <x v="1"/>
    <x v="1"/>
    <n v="70"/>
    <n v="7"/>
    <n v="63"/>
    <n v="8000"/>
  </r>
  <r>
    <d v="2019-06-20T00:00:00"/>
    <x v="5"/>
    <s v="CAPA PARA VOLANTE"/>
    <x v="1"/>
    <x v="0"/>
    <n v="20"/>
    <n v="2"/>
    <n v="18"/>
    <n v="8000"/>
  </r>
  <r>
    <d v="2019-06-20T00:00:00"/>
    <x v="5"/>
    <s v="CALHA DE CHUVA"/>
    <x v="1"/>
    <x v="7"/>
    <n v="50"/>
    <n v="5"/>
    <n v="45"/>
    <n v="8000"/>
  </r>
  <r>
    <d v="2019-06-20T00:00:00"/>
    <x v="5"/>
    <s v="LÂMPADA FAROL"/>
    <x v="3"/>
    <x v="8"/>
    <n v="40"/>
    <n v="4"/>
    <n v="36"/>
    <n v="8000"/>
  </r>
  <r>
    <d v="2019-06-21T00:00:00"/>
    <x v="5"/>
    <s v="FAROL DE MILHA"/>
    <x v="1"/>
    <x v="1"/>
    <n v="50"/>
    <n v="5"/>
    <n v="45"/>
    <n v="8000"/>
  </r>
  <r>
    <d v="2019-06-21T00:00:00"/>
    <x v="5"/>
    <s v="CAPA BANCO"/>
    <x v="1"/>
    <x v="7"/>
    <n v="70"/>
    <n v="7"/>
    <n v="63"/>
    <n v="8000"/>
  </r>
  <r>
    <d v="2019-06-21T00:00:00"/>
    <x v="5"/>
    <s v="TROCA DE PNEU"/>
    <x v="2"/>
    <x v="3"/>
    <n v="50"/>
    <n v="5"/>
    <n v="45"/>
    <n v="8000"/>
  </r>
  <r>
    <d v="2019-06-21T00:00:00"/>
    <x v="5"/>
    <s v="FLUIDO DE FREIO"/>
    <x v="0"/>
    <x v="8"/>
    <n v="30"/>
    <n v="3"/>
    <n v="27"/>
    <n v="8000"/>
  </r>
  <r>
    <d v="2019-06-21T00:00:00"/>
    <x v="5"/>
    <s v="BATERIA"/>
    <x v="3"/>
    <x v="1"/>
    <n v="300"/>
    <n v="30"/>
    <n v="270"/>
    <n v="8000"/>
  </r>
  <r>
    <d v="2019-06-21T00:00:00"/>
    <x v="5"/>
    <s v="VELA"/>
    <x v="3"/>
    <x v="7"/>
    <n v="230"/>
    <n v="23"/>
    <n v="207"/>
    <n v="8000"/>
  </r>
  <r>
    <d v="2019-06-21T00:00:00"/>
    <x v="5"/>
    <s v="CABO DE VELA"/>
    <x v="3"/>
    <x v="1"/>
    <n v="120"/>
    <n v="12"/>
    <n v="108"/>
    <n v="8000"/>
  </r>
  <r>
    <d v="2019-06-21T00:00:00"/>
    <x v="5"/>
    <s v="ADITIVO RADIADOR"/>
    <x v="0"/>
    <x v="7"/>
    <n v="15"/>
    <n v="1.5"/>
    <n v="13.5"/>
    <n v="8000"/>
  </r>
  <r>
    <d v="2019-06-21T00:00:00"/>
    <x v="5"/>
    <s v="AROMATIZADOR"/>
    <x v="1"/>
    <x v="8"/>
    <n v="15"/>
    <n v="1.5"/>
    <n v="13.5"/>
    <n v="8000"/>
  </r>
  <r>
    <d v="2019-06-21T00:00:00"/>
    <x v="5"/>
    <s v="CARPETE"/>
    <x v="1"/>
    <x v="0"/>
    <n v="120"/>
    <n v="12"/>
    <n v="108"/>
    <n v="8000"/>
  </r>
  <r>
    <d v="2019-06-22T00:00:00"/>
    <x v="5"/>
    <s v="PNEU"/>
    <x v="3"/>
    <x v="8"/>
    <n v="350"/>
    <n v="35"/>
    <n v="315"/>
    <n v="8000"/>
  </r>
  <r>
    <d v="2019-06-22T00:00:00"/>
    <x v="5"/>
    <s v="PASTILHA DE FREIO"/>
    <x v="3"/>
    <x v="8"/>
    <n v="140"/>
    <n v="14"/>
    <n v="126"/>
    <n v="8000"/>
  </r>
  <r>
    <d v="2019-06-22T00:00:00"/>
    <x v="5"/>
    <s v="CORREIA DENTADA"/>
    <x v="3"/>
    <x v="7"/>
    <n v="190"/>
    <n v="19"/>
    <n v="171"/>
    <n v="8000"/>
  </r>
  <r>
    <d v="2019-06-22T00:00:00"/>
    <x v="5"/>
    <s v="ROLAMENTO"/>
    <x v="3"/>
    <x v="1"/>
    <n v="130"/>
    <n v="13"/>
    <n v="117"/>
    <n v="8000"/>
  </r>
  <r>
    <d v="2019-06-25T00:00:00"/>
    <x v="5"/>
    <s v="CORREIA ALTERNADOR"/>
    <x v="3"/>
    <x v="0"/>
    <n v="75"/>
    <n v="7.5"/>
    <n v="67.5"/>
    <n v="8000"/>
  </r>
  <r>
    <d v="2019-06-25T00:00:00"/>
    <x v="5"/>
    <s v="FLUIDO DE FREIO"/>
    <x v="0"/>
    <x v="0"/>
    <n v="30"/>
    <n v="3"/>
    <n v="27"/>
    <n v="8000"/>
  </r>
  <r>
    <d v="2019-06-25T00:00:00"/>
    <x v="5"/>
    <s v="CALOTA"/>
    <x v="1"/>
    <x v="7"/>
    <n v="70"/>
    <n v="7"/>
    <n v="63"/>
    <n v="8000"/>
  </r>
  <r>
    <d v="2019-06-26T00:00:00"/>
    <x v="5"/>
    <s v="CAPA PARA VOLANTE"/>
    <x v="1"/>
    <x v="0"/>
    <n v="20"/>
    <n v="2"/>
    <n v="18"/>
    <n v="8000"/>
  </r>
  <r>
    <d v="2019-06-26T00:00:00"/>
    <x v="5"/>
    <s v="CAPA PARA VOLANTE"/>
    <x v="1"/>
    <x v="0"/>
    <n v="20"/>
    <n v="2"/>
    <n v="18"/>
    <n v="8000"/>
  </r>
  <r>
    <d v="2019-06-27T00:00:00"/>
    <x v="5"/>
    <s v="CALHA DE CHUVA"/>
    <x v="1"/>
    <x v="7"/>
    <n v="50"/>
    <n v="5"/>
    <n v="45"/>
    <n v="8000"/>
  </r>
  <r>
    <d v="2019-06-27T00:00:00"/>
    <x v="5"/>
    <s v="LÂMPADA FAROL"/>
    <x v="3"/>
    <x v="0"/>
    <n v="40"/>
    <n v="4"/>
    <n v="36"/>
    <n v="8000"/>
  </r>
  <r>
    <d v="2019-06-27T00:00:00"/>
    <x v="5"/>
    <s v="FLUIDO DE FREIO"/>
    <x v="0"/>
    <x v="1"/>
    <n v="30"/>
    <n v="3"/>
    <n v="27"/>
    <n v="8000"/>
  </r>
  <r>
    <d v="2019-06-27T00:00:00"/>
    <x v="5"/>
    <s v="CALOTA"/>
    <x v="1"/>
    <x v="0"/>
    <n v="70"/>
    <n v="7"/>
    <n v="63"/>
    <n v="8000"/>
  </r>
  <r>
    <d v="2019-06-27T00:00:00"/>
    <x v="5"/>
    <s v="CAPA PARA VOLANTE"/>
    <x v="1"/>
    <x v="7"/>
    <n v="20"/>
    <n v="2"/>
    <n v="18"/>
    <n v="8000"/>
  </r>
  <r>
    <d v="2019-06-28T00:00:00"/>
    <x v="5"/>
    <s v="CALHA DE CHUVA"/>
    <x v="1"/>
    <x v="8"/>
    <n v="50"/>
    <n v="5"/>
    <n v="45"/>
    <n v="8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8">
  <location ref="A3:D10" firstHeaderRow="0" firstDataRow="1" firstDataCol="1"/>
  <pivotFields count="9">
    <pivotField numFmtId="14" showAll="0"/>
    <pivotField axis="axisRow" showAll="0">
      <items count="13">
        <item x="0"/>
        <item x="1"/>
        <item x="2"/>
        <item x="3"/>
        <item x="4"/>
        <item x="5"/>
        <item m="1" x="6"/>
        <item m="1" x="11"/>
        <item m="1" x="10"/>
        <item m="1" x="7"/>
        <item m="1" x="9"/>
        <item m="1" x="8"/>
        <item t="default"/>
      </items>
    </pivotField>
    <pivotField showAll="0"/>
    <pivotField showAll="0"/>
    <pivotField showAll="0"/>
    <pivotField dataField="1" numFmtId="44" showAll="0"/>
    <pivotField numFmtId="44" showAll="0"/>
    <pivotField dataField="1" numFmtId="44" showAll="0"/>
    <pivotField dataField="1" numFmtId="44"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Vendas totais" fld="5" baseField="1" baseItem="11" numFmtId="164"/>
    <dataField name="Venda líquida" fld="7" baseField="1" baseItem="9" numFmtId="164"/>
    <dataField name=" META" fld="8" subtotal="average" baseField="0" baseItem="2285424"/>
  </dataFields>
  <chartFormats count="4">
    <chartFormat chart="3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4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3">
  <location ref="J3:K5" firstHeaderRow="1" firstDataRow="1" firstDataCol="1"/>
  <pivotFields count="9">
    <pivotField numFmtId="14" showAll="0"/>
    <pivotField showAll="0">
      <items count="13">
        <item h="1" m="1" x="6"/>
        <item h="1" m="1" x="11"/>
        <item h="1" m="1" x="10"/>
        <item h="1" m="1" x="7"/>
        <item h="1" m="1" x="9"/>
        <item h="1" m="1" x="8"/>
        <item h="1" x="0"/>
        <item x="1"/>
        <item h="1" x="2"/>
        <item h="1" x="3"/>
        <item h="1" x="4"/>
        <item h="1" x="5"/>
        <item t="default"/>
      </items>
    </pivotField>
    <pivotField showAll="0"/>
    <pivotField axis="axisRow" showAll="0">
      <items count="8">
        <item h="1" x="1"/>
        <item h="1" m="1" x="5"/>
        <item h="1" x="0"/>
        <item x="3"/>
        <item h="1" m="1" x="6"/>
        <item h="1" x="4"/>
        <item h="1" x="2"/>
        <item t="default"/>
      </items>
    </pivotField>
    <pivotField showAll="0"/>
    <pivotField numFmtId="44" showAll="0"/>
    <pivotField numFmtId="44" showAll="0"/>
    <pivotField dataField="1" numFmtId="44" showAll="0"/>
    <pivotField numFmtId="44" showAll="0"/>
  </pivotFields>
  <rowFields count="1">
    <field x="3"/>
  </rowFields>
  <rowItems count="2">
    <i>
      <x v="3"/>
    </i>
    <i t="grand">
      <x/>
    </i>
  </rowItems>
  <colItems count="1">
    <i/>
  </colItems>
  <dataFields count="1">
    <dataField name="Soma de VALOR S/ COMISSÃO" fld="7" baseField="3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Q3:R5" firstHeaderRow="1" firstDataRow="1" firstDataCol="1"/>
  <pivotFields count="9">
    <pivotField numFmtId="14" showAll="0"/>
    <pivotField axis="axisRow" showAll="0">
      <items count="13">
        <item h="1" x="0"/>
        <item x="1"/>
        <item h="1" x="2"/>
        <item h="1" x="3"/>
        <item h="1" x="4"/>
        <item h="1" x="5"/>
        <item h="1" m="1" x="6"/>
        <item h="1" m="1" x="11"/>
        <item h="1" m="1" x="10"/>
        <item h="1" m="1" x="7"/>
        <item h="1" m="1" x="9"/>
        <item h="1" m="1" x="8"/>
        <item t="default"/>
      </items>
    </pivotField>
    <pivotField showAll="0"/>
    <pivotField showAll="0"/>
    <pivotField showAll="0"/>
    <pivotField numFmtId="44" showAll="0"/>
    <pivotField numFmtId="44" showAll="0"/>
    <pivotField dataField="1" numFmtId="44" showAll="0"/>
    <pivotField numFmtId="44" showAll="0"/>
  </pivotFields>
  <rowFields count="1">
    <field x="1"/>
  </rowFields>
  <rowItems count="2">
    <i>
      <x v="1"/>
    </i>
    <i t="grand">
      <x/>
    </i>
  </rowItems>
  <colItems count="1">
    <i/>
  </colItems>
  <dataFields count="1">
    <dataField name="Soma de VALOR S/ COMISSÃO" fld="7" baseField="1" baseItem="1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6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G15:H26" firstHeaderRow="1" firstDataRow="1" firstDataCol="1"/>
  <pivotFields count="9">
    <pivotField numFmtId="14" showAll="0"/>
    <pivotField showAll="0">
      <items count="13">
        <item h="1" m="1" x="6"/>
        <item h="1" m="1" x="11"/>
        <item h="1" m="1" x="10"/>
        <item h="1" m="1" x="7"/>
        <item h="1" m="1" x="9"/>
        <item h="1" m="1" x="8"/>
        <item h="1" x="0"/>
        <item x="1"/>
        <item h="1" x="2"/>
        <item h="1" x="3"/>
        <item h="1" x="4"/>
        <item h="1" x="5"/>
        <item t="default"/>
      </items>
    </pivotField>
    <pivotField showAll="0"/>
    <pivotField showAll="0"/>
    <pivotField axis="axisRow" showAll="0" sortType="descending">
      <items count="11">
        <item x="7"/>
        <item x="0"/>
        <item x="6"/>
        <item x="4"/>
        <item x="8"/>
        <item x="2"/>
        <item x="5"/>
        <item x="1"/>
        <item x="3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44" showAll="0"/>
    <pivotField dataField="1" numFmtId="44" showAll="0"/>
    <pivotField numFmtId="44" showAll="0"/>
    <pivotField numFmtId="44" showAll="0"/>
  </pivotFields>
  <rowFields count="1">
    <field x="4"/>
  </rowFields>
  <rowItems count="11">
    <i>
      <x v="7"/>
    </i>
    <i>
      <x/>
    </i>
    <i>
      <x v="4"/>
    </i>
    <i>
      <x v="1"/>
    </i>
    <i>
      <x v="8"/>
    </i>
    <i>
      <x v="6"/>
    </i>
    <i>
      <x v="5"/>
    </i>
    <i>
      <x v="2"/>
    </i>
    <i>
      <x v="9"/>
    </i>
    <i>
      <x v="3"/>
    </i>
    <i t="grand">
      <x/>
    </i>
  </rowItems>
  <colItems count="1">
    <i/>
  </colItems>
  <dataFields count="1">
    <dataField name="Soma de COMISSÃO" fld="6" baseField="4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3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4">
  <location ref="G3:H10" firstHeaderRow="1" firstDataRow="1" firstDataCol="1"/>
  <pivotFields count="9">
    <pivotField numFmtId="14" showAll="0"/>
    <pivotField axis="axisRow" showAll="0" sortType="descending">
      <items count="13">
        <item m="1" x="8"/>
        <item m="1" x="9"/>
        <item m="1" x="7"/>
        <item m="1" x="10"/>
        <item x="5"/>
        <item x="4"/>
        <item x="3"/>
        <item x="2"/>
        <item m="1" x="11"/>
        <item m="1" x="6"/>
        <item x="1"/>
        <item x="0"/>
        <item t="default"/>
      </items>
    </pivotField>
    <pivotField showAll="0"/>
    <pivotField multipleItemSelectionAllowed="1" showAll="0">
      <items count="8">
        <item h="1" x="4"/>
        <item h="1" x="1"/>
        <item h="1" m="1" x="5"/>
        <item h="1" x="0"/>
        <item h="1" x="2"/>
        <item x="3"/>
        <item h="1" m="1" x="6"/>
        <item t="default"/>
      </items>
    </pivotField>
    <pivotField showAll="0"/>
    <pivotField numFmtId="44" showAll="0"/>
    <pivotField numFmtId="44" showAll="0"/>
    <pivotField dataField="1" numFmtId="44" showAll="0"/>
    <pivotField numFmtId="44" showAll="0"/>
  </pivotFields>
  <rowFields count="1">
    <field x="1"/>
  </rowFields>
  <rowItems count="7">
    <i>
      <x v="4"/>
    </i>
    <i>
      <x v="5"/>
    </i>
    <i>
      <x v="6"/>
    </i>
    <i>
      <x v="7"/>
    </i>
    <i>
      <x v="10"/>
    </i>
    <i>
      <x v="11"/>
    </i>
    <i t="grand">
      <x/>
    </i>
  </rowItems>
  <colItems count="1">
    <i/>
  </colItems>
  <dataFields count="1">
    <dataField name="Soma de VALOR S/ COMISSÃO" fld="7" baseField="1" baseItem="6" numFmtId="16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TIPO_DE_PRODUTO" sourceName="TIPO DE PRODUTO">
  <pivotTables>
    <pivotTable tabId="3" name="Tabela dinâmica3"/>
    <pivotTable tabId="3" name="Tabela dinâmica4"/>
  </pivotTables>
  <data>
    <tabular pivotCacheId="1" showMissing="0">
      <items count="7">
        <i x="4"/>
        <i x="1"/>
        <i x="0"/>
        <i x="2"/>
        <i x="3" s="1"/>
        <i x="5" nd="1"/>
        <i x="6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MÊS" sourceName="MÊS">
  <pivotTables>
    <pivotTable tabId="3" name="Tabela dinâmica1"/>
    <pivotTable tabId="3" name="Tabela dinâmica6"/>
    <pivotTable tabId="3" name="Tabela dinâmica4"/>
  </pivotTables>
  <data>
    <tabular pivotCacheId="1" showMissing="0">
      <items count="12">
        <i x="0"/>
        <i x="1" s="1"/>
        <i x="2"/>
        <i x="3"/>
        <i x="4"/>
        <i x="5"/>
        <i x="6" nd="1"/>
        <i x="11" nd="1"/>
        <i x="10" nd="1"/>
        <i x="7" nd="1"/>
        <i x="9" nd="1"/>
        <i x="8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IPO DE PRODUTO" cache="SegmentaçãodeDados_TIPO_DE_PRODUTO" caption="TIPO DE PRODUTO" columnCount="5" showCaption="0" style="SlicerStyleLight1 2" lockedPosition="1" rowHeight="241300"/>
  <slicer name="MÊS" cache="SegmentaçãodeDados_MÊS" caption="MÊS" columnCount="6" showCaption="0" style="SlicerStyleLight1 2 2" lockedPosition="1" rowHeight="241300"/>
</slicers>
</file>

<file path=xl/tables/table1.xml><?xml version="1.0" encoding="utf-8"?>
<table xmlns="http://schemas.openxmlformats.org/spreadsheetml/2006/main" id="1" name="Tabela1" displayName="Tabela1" ref="A1:I472" totalsRowShown="0" headerRowDxfId="6">
  <autoFilter ref="A1:I472"/>
  <tableColumns count="9">
    <tableColumn id="1" name="DATA" dataDxfId="5"/>
    <tableColumn id="2" name="MÊS" dataDxfId="4">
      <calculatedColumnFormula>VLOOKUP(MONTH(A2),Apoio!$F$1:$G$12,2,0)</calculatedColumnFormula>
    </tableColumn>
    <tableColumn id="3" name="PRODUTO"/>
    <tableColumn id="4" name="TIPO DE PRODUTO" dataDxfId="3"/>
    <tableColumn id="5" name="VENDEDOR"/>
    <tableColumn id="6" name="VALOR" dataDxfId="2" dataCellStyle="Moeda"/>
    <tableColumn id="7" name="COMISSÃO" dataDxfId="1" dataCellStyle="Moeda">
      <calculatedColumnFormula>IF(D2="serviço",20%*F2,10%*F2)</calculatedColumnFormula>
    </tableColumn>
    <tableColumn id="8" name="VALOR S/ COMISSÃO" dataDxfId="0" dataCellStyle="Moeda">
      <calculatedColumnFormula>Tabela1[[#This Row],[VALOR]]-Tabela1[[#This Row],[COMISSÃO]]</calculatedColumnFormula>
    </tableColumn>
    <tableColumn id="9" name="Meta" dataCellStyle="Moed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showRowColHeaders="0" tabSelected="1" zoomScale="85" zoomScaleNormal="85" workbookViewId="0">
      <selection activeCell="AC12" sqref="AC12"/>
    </sheetView>
  </sheetViews>
  <sheetFormatPr defaultRowHeight="15" x14ac:dyDescent="0.25"/>
  <cols>
    <col min="1" max="1" width="9.140625" customWidth="1"/>
  </cols>
  <sheetData>
    <row r="1" ht="5.25" customHeight="1" x14ac:dyDescent="0.25"/>
  </sheetData>
  <sheetProtection algorithmName="SHA-512" hashValue="EoH3F1KvDewR8IJHJPM9Gf7qxXSI425yPxmOHunwXYYKH/vP+3y6bHMI0iBoQg9iPeYLjl45KbAUoPXq4mDkqQ==" saltValue="onMwxIWrwtJmJVsE97RxuA==" spinCount="100000" sheet="1" objects="1" scenarios="1" selectLockedCells="1" selectUnlockedCells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2"/>
  <sheetViews>
    <sheetView showGridLines="0" zoomScale="85" zoomScaleNormal="85" workbookViewId="0">
      <selection activeCell="F8" sqref="F8"/>
    </sheetView>
  </sheetViews>
  <sheetFormatPr defaultRowHeight="15" x14ac:dyDescent="0.25"/>
  <cols>
    <col min="1" max="1" width="13.42578125" customWidth="1"/>
    <col min="2" max="2" width="8.7109375" style="1" customWidth="1"/>
    <col min="3" max="3" width="24.5703125" bestFit="1" customWidth="1"/>
    <col min="4" max="4" width="22.42578125" style="1" bestFit="1" customWidth="1"/>
    <col min="5" max="5" width="13" customWidth="1"/>
    <col min="6" max="6" width="17.85546875" style="3" customWidth="1"/>
    <col min="7" max="7" width="15.5703125" style="3" customWidth="1"/>
    <col min="8" max="8" width="15.7109375" style="1" customWidth="1"/>
    <col min="9" max="9" width="15.28515625" customWidth="1"/>
    <col min="10" max="10" width="24.5703125" bestFit="1" customWidth="1"/>
    <col min="11" max="11" width="24.5703125" customWidth="1"/>
    <col min="12" max="12" width="7.85546875" bestFit="1" customWidth="1"/>
  </cols>
  <sheetData>
    <row r="1" spans="1:11" s="1" customFormat="1" ht="23.25" customHeight="1" x14ac:dyDescent="0.25">
      <c r="A1" s="9" t="s">
        <v>5</v>
      </c>
      <c r="B1" s="9" t="s">
        <v>6</v>
      </c>
      <c r="C1" s="9" t="s">
        <v>0</v>
      </c>
      <c r="D1" s="9" t="s">
        <v>4</v>
      </c>
      <c r="E1" s="9" t="s">
        <v>1</v>
      </c>
      <c r="F1" s="10" t="s">
        <v>2</v>
      </c>
      <c r="G1" s="10" t="s">
        <v>3</v>
      </c>
      <c r="H1" s="9" t="s">
        <v>54</v>
      </c>
      <c r="I1" s="9" t="s">
        <v>61</v>
      </c>
    </row>
    <row r="2" spans="1:11" s="1" customFormat="1" x14ac:dyDescent="0.25">
      <c r="A2" s="4">
        <v>43466</v>
      </c>
      <c r="B2" s="1" t="str">
        <f>VLOOKUP(MONTH(A2),Apoio!$F$1:$G$12,2,0)</f>
        <v>Jan</v>
      </c>
      <c r="C2" t="s">
        <v>40</v>
      </c>
      <c r="D2" s="1" t="s">
        <v>23</v>
      </c>
      <c r="E2" t="s">
        <v>76</v>
      </c>
      <c r="F2" s="7">
        <v>15</v>
      </c>
      <c r="G2" s="7">
        <f>IF(D2="serviço",20%*F2,10%*F2)</f>
        <v>1.5</v>
      </c>
      <c r="H2" s="2">
        <f>Tabela1[[#This Row],[VALOR]]-Tabela1[[#This Row],[COMISSÃO]]</f>
        <v>13.5</v>
      </c>
      <c r="I2" s="2">
        <v>8000</v>
      </c>
    </row>
    <row r="3" spans="1:11" s="1" customFormat="1" x14ac:dyDescent="0.25">
      <c r="A3" s="4">
        <v>43466</v>
      </c>
      <c r="B3" s="1" t="str">
        <f>VLOOKUP(MONTH(A3),Apoio!$F$1:$G$12,2,0)</f>
        <v>Jan</v>
      </c>
      <c r="C3" t="s">
        <v>12</v>
      </c>
      <c r="D3" s="1" t="s">
        <v>26</v>
      </c>
      <c r="E3" t="s">
        <v>77</v>
      </c>
      <c r="F3" s="7">
        <v>15</v>
      </c>
      <c r="G3" s="7">
        <f t="shared" ref="G3:G66" si="0">IF(D3="serviço",20%*F3,10%*F3)</f>
        <v>1.5</v>
      </c>
      <c r="H3" s="2">
        <f>Tabela1[[#This Row],[VALOR]]-Tabela1[[#This Row],[COMISSÃO]]</f>
        <v>13.5</v>
      </c>
      <c r="I3" s="2">
        <v>8000</v>
      </c>
    </row>
    <row r="4" spans="1:11" s="1" customFormat="1" x14ac:dyDescent="0.25">
      <c r="A4" s="4">
        <v>43466</v>
      </c>
      <c r="B4" s="1" t="str">
        <f>VLOOKUP(MONTH(A4),Apoio!$F$1:$G$12,2,0)</f>
        <v>Jan</v>
      </c>
      <c r="C4" t="s">
        <v>13</v>
      </c>
      <c r="D4" s="1" t="s">
        <v>26</v>
      </c>
      <c r="E4" t="s">
        <v>76</v>
      </c>
      <c r="F4" s="7">
        <v>120</v>
      </c>
      <c r="G4" s="7">
        <f t="shared" si="0"/>
        <v>12</v>
      </c>
      <c r="H4" s="2">
        <f>Tabela1[[#This Row],[VALOR]]-Tabela1[[#This Row],[COMISSÃO]]</f>
        <v>108</v>
      </c>
      <c r="I4" s="2">
        <v>8000</v>
      </c>
    </row>
    <row r="5" spans="1:11" s="1" customFormat="1" x14ac:dyDescent="0.25">
      <c r="A5" s="4">
        <v>43466</v>
      </c>
      <c r="B5" s="16" t="str">
        <f>VLOOKUP(MONTH(A5),Apoio!$F$1:$G$12,2,0)</f>
        <v>Jan</v>
      </c>
      <c r="C5" t="s">
        <v>27</v>
      </c>
      <c r="D5" s="16" t="s">
        <v>87</v>
      </c>
      <c r="E5" t="s">
        <v>85</v>
      </c>
      <c r="F5" s="3">
        <v>50</v>
      </c>
      <c r="G5" s="7">
        <f t="shared" si="0"/>
        <v>5</v>
      </c>
      <c r="H5" s="2">
        <f>Tabela1[[#This Row],[VALOR]]-Tabela1[[#This Row],[COMISSÃO]]</f>
        <v>45</v>
      </c>
      <c r="I5" s="2">
        <v>8000</v>
      </c>
    </row>
    <row r="6" spans="1:11" s="1" customFormat="1" x14ac:dyDescent="0.25">
      <c r="A6" s="4">
        <v>43466</v>
      </c>
      <c r="B6" s="16" t="str">
        <f>VLOOKUP(MONTH(A6),Apoio!$F$1:$G$12,2,0)</f>
        <v>Jan</v>
      </c>
      <c r="C6" t="s">
        <v>28</v>
      </c>
      <c r="D6" s="16" t="s">
        <v>87</v>
      </c>
      <c r="E6" t="s">
        <v>80</v>
      </c>
      <c r="F6" s="3">
        <v>50</v>
      </c>
      <c r="G6" s="7">
        <f t="shared" si="0"/>
        <v>5</v>
      </c>
      <c r="H6" s="2">
        <f>Tabela1[[#This Row],[VALOR]]-Tabela1[[#This Row],[COMISSÃO]]</f>
        <v>45</v>
      </c>
      <c r="I6" s="2">
        <v>8000</v>
      </c>
    </row>
    <row r="7" spans="1:11" s="1" customFormat="1" x14ac:dyDescent="0.25">
      <c r="A7" s="4">
        <v>43466</v>
      </c>
      <c r="B7" s="16" t="str">
        <f>VLOOKUP(MONTH(A7),Apoio!$F$1:$G$12,2,0)</f>
        <v>Jan</v>
      </c>
      <c r="C7" t="s">
        <v>29</v>
      </c>
      <c r="D7" s="16" t="s">
        <v>87</v>
      </c>
      <c r="E7" t="s">
        <v>80</v>
      </c>
      <c r="F7" s="3">
        <v>120</v>
      </c>
      <c r="G7" s="7">
        <f t="shared" si="0"/>
        <v>12</v>
      </c>
      <c r="H7" s="2">
        <f>Tabela1[[#This Row],[VALOR]]-Tabela1[[#This Row],[COMISSÃO]]</f>
        <v>108</v>
      </c>
      <c r="I7" s="2">
        <v>8000</v>
      </c>
    </row>
    <row r="8" spans="1:11" s="1" customFormat="1" x14ac:dyDescent="0.25">
      <c r="A8" s="4">
        <v>43466</v>
      </c>
      <c r="B8" s="16" t="str">
        <f>VLOOKUP(MONTH(A8),Apoio!$F$1:$G$12,2,0)</f>
        <v>Jan</v>
      </c>
      <c r="C8" t="s">
        <v>30</v>
      </c>
      <c r="D8" s="16" t="s">
        <v>87</v>
      </c>
      <c r="E8" t="s">
        <v>84</v>
      </c>
      <c r="F8" s="3">
        <v>80</v>
      </c>
      <c r="G8" s="7">
        <f t="shared" si="0"/>
        <v>8</v>
      </c>
      <c r="H8" s="2">
        <f>Tabela1[[#This Row],[VALOR]]-Tabela1[[#This Row],[COMISSÃO]]</f>
        <v>72</v>
      </c>
      <c r="I8" s="2">
        <v>8000</v>
      </c>
    </row>
    <row r="9" spans="1:11" s="1" customFormat="1" x14ac:dyDescent="0.25">
      <c r="A9" s="4">
        <v>43469</v>
      </c>
      <c r="B9" s="16" t="str">
        <f>VLOOKUP(MONTH(A9),Apoio!$F$1:$G$12,2,0)</f>
        <v>Jan</v>
      </c>
      <c r="C9" t="s">
        <v>31</v>
      </c>
      <c r="D9" s="16" t="s">
        <v>87</v>
      </c>
      <c r="E9" t="s">
        <v>82</v>
      </c>
      <c r="F9" s="3">
        <v>200</v>
      </c>
      <c r="G9" s="7">
        <f t="shared" si="0"/>
        <v>20</v>
      </c>
      <c r="H9" s="2">
        <f>Tabela1[[#This Row],[VALOR]]-Tabela1[[#This Row],[COMISSÃO]]</f>
        <v>180</v>
      </c>
      <c r="I9" s="2">
        <v>8000</v>
      </c>
    </row>
    <row r="10" spans="1:11" s="1" customFormat="1" x14ac:dyDescent="0.25">
      <c r="A10" s="4">
        <v>43469</v>
      </c>
      <c r="B10" s="16" t="str">
        <f>VLOOKUP(MONTH(A10),Apoio!$F$1:$G$12,2,0)</f>
        <v>Jan</v>
      </c>
      <c r="C10" t="s">
        <v>32</v>
      </c>
      <c r="D10" s="16" t="s">
        <v>87</v>
      </c>
      <c r="E10" t="s">
        <v>81</v>
      </c>
      <c r="F10" s="3">
        <v>70</v>
      </c>
      <c r="G10" s="7">
        <f t="shared" si="0"/>
        <v>7</v>
      </c>
      <c r="H10" s="2">
        <f>Tabela1[[#This Row],[VALOR]]-Tabela1[[#This Row],[COMISSÃO]]</f>
        <v>63</v>
      </c>
      <c r="I10" s="2">
        <v>8000</v>
      </c>
    </row>
    <row r="11" spans="1:11" s="1" customFormat="1" x14ac:dyDescent="0.25">
      <c r="A11" s="4">
        <v>43469</v>
      </c>
      <c r="B11" s="16" t="str">
        <f>VLOOKUP(MONTH(A11),Apoio!$F$1:$G$12,2,0)</f>
        <v>Jan</v>
      </c>
      <c r="C11" t="s">
        <v>11</v>
      </c>
      <c r="D11" s="16" t="s">
        <v>24</v>
      </c>
      <c r="E11" t="s">
        <v>78</v>
      </c>
      <c r="F11" s="3">
        <v>120</v>
      </c>
      <c r="G11" s="7">
        <f t="shared" si="0"/>
        <v>12</v>
      </c>
      <c r="H11" s="2">
        <f>Tabela1[[#This Row],[VALOR]]-Tabela1[[#This Row],[COMISSÃO]]</f>
        <v>108</v>
      </c>
      <c r="I11" s="2">
        <v>8000</v>
      </c>
    </row>
    <row r="12" spans="1:11" s="1" customFormat="1" x14ac:dyDescent="0.25">
      <c r="A12" s="4">
        <v>43469</v>
      </c>
      <c r="B12" s="16" t="str">
        <f>VLOOKUP(MONTH(A12),Apoio!$F$1:$G$12,2,0)</f>
        <v>Jan</v>
      </c>
      <c r="C12" t="s">
        <v>40</v>
      </c>
      <c r="D12" s="16" t="s">
        <v>23</v>
      </c>
      <c r="E12" t="s">
        <v>79</v>
      </c>
      <c r="F12" s="3">
        <v>15</v>
      </c>
      <c r="G12" s="7">
        <f t="shared" si="0"/>
        <v>1.5</v>
      </c>
      <c r="H12" s="2">
        <f>Tabela1[[#This Row],[VALOR]]-Tabela1[[#This Row],[COMISSÃO]]</f>
        <v>13.5</v>
      </c>
      <c r="I12" s="2">
        <v>8000</v>
      </c>
      <c r="K12"/>
    </row>
    <row r="13" spans="1:11" s="1" customFormat="1" x14ac:dyDescent="0.25">
      <c r="A13" s="4">
        <v>43469</v>
      </c>
      <c r="B13" s="16" t="str">
        <f>VLOOKUP(MONTH(A13),Apoio!$F$1:$G$12,2,0)</f>
        <v>Jan</v>
      </c>
      <c r="C13" t="s">
        <v>41</v>
      </c>
      <c r="D13" s="16" t="s">
        <v>24</v>
      </c>
      <c r="E13" t="s">
        <v>78</v>
      </c>
      <c r="F13" s="7">
        <v>75</v>
      </c>
      <c r="G13" s="7">
        <f t="shared" si="0"/>
        <v>7.5</v>
      </c>
      <c r="H13" s="2">
        <f>Tabela1[[#This Row],[VALOR]]-Tabela1[[#This Row],[COMISSÃO]]</f>
        <v>67.5</v>
      </c>
      <c r="I13" s="2">
        <v>8000</v>
      </c>
    </row>
    <row r="14" spans="1:11" s="1" customFormat="1" x14ac:dyDescent="0.25">
      <c r="A14" s="4">
        <v>43469</v>
      </c>
      <c r="B14" s="16" t="str">
        <f>VLOOKUP(MONTH(A14),Apoio!$F$1:$G$12,2,0)</f>
        <v>Jan</v>
      </c>
      <c r="C14" t="s">
        <v>18</v>
      </c>
      <c r="D14" s="16" t="s">
        <v>23</v>
      </c>
      <c r="E14" t="s">
        <v>79</v>
      </c>
      <c r="F14" s="7">
        <v>30</v>
      </c>
      <c r="G14" s="7">
        <f t="shared" si="0"/>
        <v>3</v>
      </c>
      <c r="H14" s="2">
        <f>Tabela1[[#This Row],[VALOR]]-Tabela1[[#This Row],[COMISSÃO]]</f>
        <v>27</v>
      </c>
      <c r="I14" s="2">
        <v>8000</v>
      </c>
    </row>
    <row r="15" spans="1:11" s="1" customFormat="1" x14ac:dyDescent="0.25">
      <c r="A15" s="4">
        <v>43469</v>
      </c>
      <c r="B15" s="16" t="str">
        <f>VLOOKUP(MONTH(A15),Apoio!$F$1:$G$12,2,0)</f>
        <v>Jan</v>
      </c>
      <c r="C15" t="s">
        <v>19</v>
      </c>
      <c r="D15" s="16" t="s">
        <v>26</v>
      </c>
      <c r="E15" t="s">
        <v>82</v>
      </c>
      <c r="F15" s="7">
        <v>70</v>
      </c>
      <c r="G15" s="7">
        <f t="shared" si="0"/>
        <v>7</v>
      </c>
      <c r="H15" s="2">
        <f>Tabela1[[#This Row],[VALOR]]-Tabela1[[#This Row],[COMISSÃO]]</f>
        <v>63</v>
      </c>
      <c r="I15" s="2">
        <v>8000</v>
      </c>
    </row>
    <row r="16" spans="1:11" s="1" customFormat="1" x14ac:dyDescent="0.25">
      <c r="A16" s="4">
        <v>43469</v>
      </c>
      <c r="B16" s="16" t="str">
        <f>VLOOKUP(MONTH(A16),Apoio!$F$1:$G$12,2,0)</f>
        <v>Jan</v>
      </c>
      <c r="C16" t="s">
        <v>20</v>
      </c>
      <c r="D16" s="16" t="s">
        <v>26</v>
      </c>
      <c r="E16" t="s">
        <v>84</v>
      </c>
      <c r="F16" s="7">
        <v>20</v>
      </c>
      <c r="G16" s="7">
        <f t="shared" si="0"/>
        <v>2</v>
      </c>
      <c r="H16" s="2">
        <f>Tabela1[[#This Row],[VALOR]]-Tabela1[[#This Row],[COMISSÃO]]</f>
        <v>18</v>
      </c>
      <c r="I16" s="2">
        <v>8000</v>
      </c>
    </row>
    <row r="17" spans="1:9" s="1" customFormat="1" x14ac:dyDescent="0.25">
      <c r="A17" s="4">
        <v>43469</v>
      </c>
      <c r="B17" s="16" t="str">
        <f>VLOOKUP(MONTH(A17),Apoio!$F$1:$G$12,2,0)</f>
        <v>Jan</v>
      </c>
      <c r="C17" t="s">
        <v>21</v>
      </c>
      <c r="D17" s="16" t="s">
        <v>26</v>
      </c>
      <c r="E17" t="s">
        <v>80</v>
      </c>
      <c r="F17" s="7">
        <v>50</v>
      </c>
      <c r="G17" s="7">
        <f t="shared" si="0"/>
        <v>5</v>
      </c>
      <c r="H17" s="2">
        <f>Tabela1[[#This Row],[VALOR]]-Tabela1[[#This Row],[COMISSÃO]]</f>
        <v>45</v>
      </c>
      <c r="I17" s="2">
        <v>8000</v>
      </c>
    </row>
    <row r="18" spans="1:9" s="1" customFormat="1" x14ac:dyDescent="0.25">
      <c r="A18" s="4">
        <v>43469</v>
      </c>
      <c r="B18" s="16" t="str">
        <f>VLOOKUP(MONTH(A18),Apoio!$F$1:$G$12,2,0)</f>
        <v>Jan</v>
      </c>
      <c r="C18" t="s">
        <v>34</v>
      </c>
      <c r="D18" s="16" t="s">
        <v>24</v>
      </c>
      <c r="E18" t="s">
        <v>85</v>
      </c>
      <c r="F18" s="7">
        <v>40</v>
      </c>
      <c r="G18" s="7">
        <f t="shared" si="0"/>
        <v>4</v>
      </c>
      <c r="H18" s="2">
        <f>Tabela1[[#This Row],[VALOR]]-Tabela1[[#This Row],[COMISSÃO]]</f>
        <v>36</v>
      </c>
      <c r="I18" s="2">
        <v>8000</v>
      </c>
    </row>
    <row r="19" spans="1:9" s="1" customFormat="1" x14ac:dyDescent="0.25">
      <c r="A19" s="4">
        <v>43470</v>
      </c>
      <c r="B19" s="16" t="str">
        <f>VLOOKUP(MONTH(A19),Apoio!$F$1:$G$12,2,0)</f>
        <v>Jan</v>
      </c>
      <c r="C19" t="s">
        <v>18</v>
      </c>
      <c r="D19" s="16" t="s">
        <v>23</v>
      </c>
      <c r="E19" t="s">
        <v>81</v>
      </c>
      <c r="F19" s="7">
        <v>30</v>
      </c>
      <c r="G19" s="7">
        <f t="shared" si="0"/>
        <v>3</v>
      </c>
      <c r="H19" s="2">
        <f>Tabela1[[#This Row],[VALOR]]-Tabela1[[#This Row],[COMISSÃO]]</f>
        <v>27</v>
      </c>
      <c r="I19" s="2">
        <v>8000</v>
      </c>
    </row>
    <row r="20" spans="1:9" s="1" customFormat="1" x14ac:dyDescent="0.25">
      <c r="A20" s="4">
        <v>43470</v>
      </c>
      <c r="B20" s="16" t="str">
        <f>VLOOKUP(MONTH(A20),Apoio!$F$1:$G$12,2,0)</f>
        <v>Jan</v>
      </c>
      <c r="C20" t="s">
        <v>19</v>
      </c>
      <c r="D20" s="16" t="s">
        <v>26</v>
      </c>
      <c r="E20" t="s">
        <v>83</v>
      </c>
      <c r="F20" s="7">
        <v>70</v>
      </c>
      <c r="G20" s="7">
        <f t="shared" si="0"/>
        <v>7</v>
      </c>
      <c r="H20" s="2">
        <f>Tabela1[[#This Row],[VALOR]]-Tabela1[[#This Row],[COMISSÃO]]</f>
        <v>63</v>
      </c>
      <c r="I20" s="2">
        <v>8000</v>
      </c>
    </row>
    <row r="21" spans="1:9" s="1" customFormat="1" x14ac:dyDescent="0.25">
      <c r="A21" s="4">
        <v>43470</v>
      </c>
      <c r="B21" s="16" t="str">
        <f>VLOOKUP(MONTH(A21),Apoio!$F$1:$G$12,2,0)</f>
        <v>Jan</v>
      </c>
      <c r="C21" t="s">
        <v>20</v>
      </c>
      <c r="D21" s="16" t="s">
        <v>26</v>
      </c>
      <c r="E21" t="s">
        <v>77</v>
      </c>
      <c r="F21" s="7">
        <v>20</v>
      </c>
      <c r="G21" s="7">
        <f t="shared" si="0"/>
        <v>2</v>
      </c>
      <c r="H21" s="2">
        <f>Tabela1[[#This Row],[VALOR]]-Tabela1[[#This Row],[COMISSÃO]]</f>
        <v>18</v>
      </c>
      <c r="I21" s="2">
        <v>8000</v>
      </c>
    </row>
    <row r="22" spans="1:9" s="1" customFormat="1" x14ac:dyDescent="0.25">
      <c r="A22" s="4">
        <v>43470</v>
      </c>
      <c r="B22" s="16" t="str">
        <f>VLOOKUP(MONTH(A22),Apoio!$F$1:$G$12,2,0)</f>
        <v>Jan</v>
      </c>
      <c r="C22" t="s">
        <v>21</v>
      </c>
      <c r="D22" s="16" t="s">
        <v>26</v>
      </c>
      <c r="E22" t="s">
        <v>78</v>
      </c>
      <c r="F22" s="7">
        <v>50</v>
      </c>
      <c r="G22" s="7">
        <f t="shared" si="0"/>
        <v>5</v>
      </c>
      <c r="H22" s="2">
        <f>Tabela1[[#This Row],[VALOR]]-Tabela1[[#This Row],[COMISSÃO]]</f>
        <v>45</v>
      </c>
      <c r="I22" s="2">
        <v>8000</v>
      </c>
    </row>
    <row r="23" spans="1:9" s="1" customFormat="1" x14ac:dyDescent="0.25">
      <c r="A23" s="4">
        <v>43470</v>
      </c>
      <c r="B23" s="16" t="str">
        <f>VLOOKUP(MONTH(A23),Apoio!$F$1:$G$12,2,0)</f>
        <v>Jan</v>
      </c>
      <c r="C23" t="s">
        <v>34</v>
      </c>
      <c r="D23" s="16" t="s">
        <v>24</v>
      </c>
      <c r="E23" t="s">
        <v>79</v>
      </c>
      <c r="F23" s="7">
        <v>40</v>
      </c>
      <c r="G23" s="7">
        <f t="shared" si="0"/>
        <v>4</v>
      </c>
      <c r="H23" s="2">
        <f>Tabela1[[#This Row],[VALOR]]-Tabela1[[#This Row],[COMISSÃO]]</f>
        <v>36</v>
      </c>
      <c r="I23" s="2">
        <v>8000</v>
      </c>
    </row>
    <row r="24" spans="1:9" s="1" customFormat="1" x14ac:dyDescent="0.25">
      <c r="A24" s="4">
        <v>43470</v>
      </c>
      <c r="B24" s="16" t="str">
        <f>VLOOKUP(MONTH(A24),Apoio!$F$1:$G$12,2,0)</f>
        <v>Jan</v>
      </c>
      <c r="C24" t="s">
        <v>22</v>
      </c>
      <c r="D24" s="16" t="s">
        <v>26</v>
      </c>
      <c r="E24" t="s">
        <v>76</v>
      </c>
      <c r="F24" s="7">
        <v>50</v>
      </c>
      <c r="G24" s="7">
        <f t="shared" si="0"/>
        <v>5</v>
      </c>
      <c r="H24" s="2">
        <f>Tabela1[[#This Row],[VALOR]]-Tabela1[[#This Row],[COMISSÃO]]</f>
        <v>45</v>
      </c>
      <c r="I24" s="2">
        <v>8000</v>
      </c>
    </row>
    <row r="25" spans="1:9" s="1" customFormat="1" x14ac:dyDescent="0.25">
      <c r="A25" s="4">
        <v>43471</v>
      </c>
      <c r="B25" s="16" t="str">
        <f>VLOOKUP(MONTH(A25),Apoio!$F$1:$G$12,2,0)</f>
        <v>Jan</v>
      </c>
      <c r="C25" t="s">
        <v>35</v>
      </c>
      <c r="D25" s="16" t="s">
        <v>26</v>
      </c>
      <c r="E25" t="s">
        <v>79</v>
      </c>
      <c r="F25" s="7">
        <v>70</v>
      </c>
      <c r="G25" s="7">
        <f t="shared" si="0"/>
        <v>7</v>
      </c>
      <c r="H25" s="2">
        <f>Tabela1[[#This Row],[VALOR]]-Tabela1[[#This Row],[COMISSÃO]]</f>
        <v>63</v>
      </c>
      <c r="I25" s="2">
        <v>8000</v>
      </c>
    </row>
    <row r="26" spans="1:9" s="1" customFormat="1" x14ac:dyDescent="0.25">
      <c r="A26" s="4">
        <v>43471</v>
      </c>
      <c r="B26" s="16" t="str">
        <f>VLOOKUP(MONTH(A26),Apoio!$F$1:$G$12,2,0)</f>
        <v>Jan</v>
      </c>
      <c r="C26" t="s">
        <v>27</v>
      </c>
      <c r="D26" s="16" t="s">
        <v>87</v>
      </c>
      <c r="E26" t="s">
        <v>79</v>
      </c>
      <c r="F26" s="7">
        <v>50</v>
      </c>
      <c r="G26" s="7">
        <f t="shared" si="0"/>
        <v>5</v>
      </c>
      <c r="H26" s="2">
        <f>Tabela1[[#This Row],[VALOR]]-Tabela1[[#This Row],[COMISSÃO]]</f>
        <v>45</v>
      </c>
      <c r="I26" s="2">
        <v>8000</v>
      </c>
    </row>
    <row r="27" spans="1:9" s="1" customFormat="1" x14ac:dyDescent="0.25">
      <c r="A27" s="4">
        <v>43471</v>
      </c>
      <c r="B27" s="16" t="str">
        <f>VLOOKUP(MONTH(A27),Apoio!$F$1:$G$12,2,0)</f>
        <v>Jan</v>
      </c>
      <c r="C27" t="s">
        <v>8</v>
      </c>
      <c r="D27" s="16" t="s">
        <v>63</v>
      </c>
      <c r="E27" t="s">
        <v>78</v>
      </c>
      <c r="F27" s="7">
        <v>54</v>
      </c>
      <c r="G27" s="7">
        <f t="shared" si="0"/>
        <v>5.4</v>
      </c>
      <c r="H27" s="2">
        <f>Tabela1[[#This Row],[VALOR]]-Tabela1[[#This Row],[COMISSÃO]]</f>
        <v>48.6</v>
      </c>
      <c r="I27" s="2">
        <v>8000</v>
      </c>
    </row>
    <row r="28" spans="1:9" s="1" customFormat="1" x14ac:dyDescent="0.25">
      <c r="A28" s="4">
        <v>43471</v>
      </c>
      <c r="B28" s="16" t="str">
        <f>VLOOKUP(MONTH(A28),Apoio!$F$1:$G$12,2,0)</f>
        <v>Jan</v>
      </c>
      <c r="C28" t="s">
        <v>9</v>
      </c>
      <c r="D28" s="16" t="s">
        <v>24</v>
      </c>
      <c r="E28" t="s">
        <v>77</v>
      </c>
      <c r="F28" s="7">
        <v>300</v>
      </c>
      <c r="G28" s="7">
        <f t="shared" si="0"/>
        <v>30</v>
      </c>
      <c r="H28" s="2">
        <f>Tabela1[[#This Row],[VALOR]]-Tabela1[[#This Row],[COMISSÃO]]</f>
        <v>270</v>
      </c>
      <c r="I28" s="2">
        <v>8000</v>
      </c>
    </row>
    <row r="29" spans="1:9" s="1" customFormat="1" x14ac:dyDescent="0.25">
      <c r="A29" s="4">
        <v>43472</v>
      </c>
      <c r="B29" s="1" t="str">
        <f>VLOOKUP(MONTH(A29),Apoio!$F$1:$G$12,2,0)</f>
        <v>Jan</v>
      </c>
      <c r="C29" t="s">
        <v>10</v>
      </c>
      <c r="D29" s="1" t="s">
        <v>24</v>
      </c>
      <c r="E29" t="s">
        <v>76</v>
      </c>
      <c r="F29" s="7">
        <v>230</v>
      </c>
      <c r="G29" s="7">
        <f t="shared" si="0"/>
        <v>23</v>
      </c>
      <c r="H29" s="2">
        <f>Tabela1[[#This Row],[VALOR]]-Tabela1[[#This Row],[COMISSÃO]]</f>
        <v>207</v>
      </c>
      <c r="I29" s="2">
        <v>8000</v>
      </c>
    </row>
    <row r="30" spans="1:9" s="1" customFormat="1" x14ac:dyDescent="0.25">
      <c r="A30" s="4">
        <v>43472</v>
      </c>
      <c r="B30" s="1" t="str">
        <f>VLOOKUP(MONTH(A30),Apoio!$F$1:$G$12,2,0)</f>
        <v>Jan</v>
      </c>
      <c r="C30" t="s">
        <v>11</v>
      </c>
      <c r="D30" s="1" t="s">
        <v>24</v>
      </c>
      <c r="E30" t="s">
        <v>77</v>
      </c>
      <c r="F30" s="7">
        <v>120</v>
      </c>
      <c r="G30" s="7">
        <f t="shared" si="0"/>
        <v>12</v>
      </c>
      <c r="H30" s="2">
        <f>Tabela1[[#This Row],[VALOR]]-Tabela1[[#This Row],[COMISSÃO]]</f>
        <v>108</v>
      </c>
      <c r="I30" s="2">
        <v>8000</v>
      </c>
    </row>
    <row r="31" spans="1:9" s="1" customFormat="1" x14ac:dyDescent="0.25">
      <c r="A31" s="4">
        <v>43472</v>
      </c>
      <c r="B31" s="1" t="str">
        <f>VLOOKUP(MONTH(A31),Apoio!$F$1:$G$12,2,0)</f>
        <v>Jan</v>
      </c>
      <c r="C31" t="s">
        <v>40</v>
      </c>
      <c r="D31" s="1" t="s">
        <v>23</v>
      </c>
      <c r="E31" t="s">
        <v>76</v>
      </c>
      <c r="F31" s="7">
        <v>15</v>
      </c>
      <c r="G31" s="7">
        <f t="shared" si="0"/>
        <v>1.5</v>
      </c>
      <c r="H31" s="2">
        <f>Tabela1[[#This Row],[VALOR]]-Tabela1[[#This Row],[COMISSÃO]]</f>
        <v>13.5</v>
      </c>
      <c r="I31" s="2">
        <v>8000</v>
      </c>
    </row>
    <row r="32" spans="1:9" s="1" customFormat="1" x14ac:dyDescent="0.25">
      <c r="A32" s="4">
        <v>43473</v>
      </c>
      <c r="B32" s="1" t="str">
        <f>VLOOKUP(MONTH(A32),Apoio!$F$1:$G$12,2,0)</f>
        <v>Jan</v>
      </c>
      <c r="C32" t="s">
        <v>12</v>
      </c>
      <c r="D32" s="1" t="s">
        <v>26</v>
      </c>
      <c r="E32" t="s">
        <v>78</v>
      </c>
      <c r="F32" s="7">
        <v>15</v>
      </c>
      <c r="G32" s="7">
        <f t="shared" si="0"/>
        <v>1.5</v>
      </c>
      <c r="H32" s="2">
        <f>Tabela1[[#This Row],[VALOR]]-Tabela1[[#This Row],[COMISSÃO]]</f>
        <v>13.5</v>
      </c>
      <c r="I32" s="2">
        <v>8000</v>
      </c>
    </row>
    <row r="33" spans="1:9" s="1" customFormat="1" x14ac:dyDescent="0.25">
      <c r="A33" s="4">
        <v>43473</v>
      </c>
      <c r="B33" s="1" t="str">
        <f>VLOOKUP(MONTH(A33),Apoio!$F$1:$G$12,2,0)</f>
        <v>Jan</v>
      </c>
      <c r="C33" t="s">
        <v>13</v>
      </c>
      <c r="D33" s="1" t="s">
        <v>26</v>
      </c>
      <c r="E33" t="s">
        <v>79</v>
      </c>
      <c r="F33" s="7">
        <v>120</v>
      </c>
      <c r="G33" s="7">
        <f t="shared" si="0"/>
        <v>12</v>
      </c>
      <c r="H33" s="2">
        <f>Tabela1[[#This Row],[VALOR]]-Tabela1[[#This Row],[COMISSÃO]]</f>
        <v>108</v>
      </c>
      <c r="I33" s="2">
        <v>8000</v>
      </c>
    </row>
    <row r="34" spans="1:9" s="1" customFormat="1" x14ac:dyDescent="0.25">
      <c r="A34" s="4">
        <v>43476</v>
      </c>
      <c r="B34" s="1" t="str">
        <f>VLOOKUP(MONTH(A34),Apoio!$F$1:$G$12,2,0)</f>
        <v>Jan</v>
      </c>
      <c r="C34" t="s">
        <v>34</v>
      </c>
      <c r="D34" s="1" t="s">
        <v>24</v>
      </c>
      <c r="E34" t="s">
        <v>78</v>
      </c>
      <c r="F34" s="3">
        <v>40</v>
      </c>
      <c r="G34" s="7">
        <f t="shared" si="0"/>
        <v>4</v>
      </c>
      <c r="H34" s="2">
        <f>Tabela1[[#This Row],[VALOR]]-Tabela1[[#This Row],[COMISSÃO]]</f>
        <v>36</v>
      </c>
      <c r="I34" s="2">
        <v>8000</v>
      </c>
    </row>
    <row r="35" spans="1:9" s="1" customFormat="1" x14ac:dyDescent="0.25">
      <c r="A35" s="4">
        <v>43476</v>
      </c>
      <c r="B35" s="1" t="str">
        <f>VLOOKUP(MONTH(A35),Apoio!$F$1:$G$12,2,0)</f>
        <v>Jan</v>
      </c>
      <c r="C35" t="s">
        <v>18</v>
      </c>
      <c r="D35" s="1" t="s">
        <v>23</v>
      </c>
      <c r="E35" t="s">
        <v>77</v>
      </c>
      <c r="F35" s="3">
        <v>30</v>
      </c>
      <c r="G35" s="7">
        <f t="shared" si="0"/>
        <v>3</v>
      </c>
      <c r="H35" s="2">
        <f>Tabela1[[#This Row],[VALOR]]-Tabela1[[#This Row],[COMISSÃO]]</f>
        <v>27</v>
      </c>
      <c r="I35" s="2">
        <v>8000</v>
      </c>
    </row>
    <row r="36" spans="1:9" s="1" customFormat="1" x14ac:dyDescent="0.25">
      <c r="A36" s="4">
        <v>43476</v>
      </c>
      <c r="B36" s="1" t="str">
        <f>VLOOKUP(MONTH(A36),Apoio!$F$1:$G$12,2,0)</f>
        <v>Jan</v>
      </c>
      <c r="C36" t="s">
        <v>19</v>
      </c>
      <c r="D36" s="1" t="s">
        <v>26</v>
      </c>
      <c r="E36" t="s">
        <v>76</v>
      </c>
      <c r="F36" s="3">
        <v>70</v>
      </c>
      <c r="G36" s="7">
        <f t="shared" si="0"/>
        <v>7</v>
      </c>
      <c r="H36" s="2">
        <f>Tabela1[[#This Row],[VALOR]]-Tabela1[[#This Row],[COMISSÃO]]</f>
        <v>63</v>
      </c>
      <c r="I36" s="2">
        <v>8000</v>
      </c>
    </row>
    <row r="37" spans="1:9" s="1" customFormat="1" x14ac:dyDescent="0.25">
      <c r="A37" s="4">
        <v>43476</v>
      </c>
      <c r="B37" s="1" t="str">
        <f>VLOOKUP(MONTH(A37),Apoio!$F$1:$G$12,2,0)</f>
        <v>Jan</v>
      </c>
      <c r="C37" t="s">
        <v>14</v>
      </c>
      <c r="D37" s="1" t="s">
        <v>24</v>
      </c>
      <c r="E37" t="s">
        <v>77</v>
      </c>
      <c r="F37" s="7">
        <v>350</v>
      </c>
      <c r="G37" s="7">
        <f t="shared" si="0"/>
        <v>35</v>
      </c>
      <c r="H37" s="2">
        <f>Tabela1[[#This Row],[VALOR]]-Tabela1[[#This Row],[COMISSÃO]]</f>
        <v>315</v>
      </c>
      <c r="I37" s="2">
        <v>8000</v>
      </c>
    </row>
    <row r="38" spans="1:9" s="1" customFormat="1" x14ac:dyDescent="0.25">
      <c r="A38" s="4">
        <v>43476</v>
      </c>
      <c r="B38" s="1" t="str">
        <f>VLOOKUP(MONTH(A38),Apoio!$F$1:$G$12,2,0)</f>
        <v>Jan</v>
      </c>
      <c r="C38" t="s">
        <v>41</v>
      </c>
      <c r="D38" s="1" t="s">
        <v>24</v>
      </c>
      <c r="E38" t="s">
        <v>78</v>
      </c>
      <c r="F38" s="7">
        <v>75</v>
      </c>
      <c r="G38" s="7">
        <f t="shared" si="0"/>
        <v>7.5</v>
      </c>
      <c r="H38" s="2">
        <f>Tabela1[[#This Row],[VALOR]]-Tabela1[[#This Row],[COMISSÃO]]</f>
        <v>67.5</v>
      </c>
      <c r="I38" s="2">
        <v>8000</v>
      </c>
    </row>
    <row r="39" spans="1:9" s="1" customFormat="1" x14ac:dyDescent="0.25">
      <c r="A39" s="4">
        <v>43476</v>
      </c>
      <c r="B39" s="1" t="str">
        <f>VLOOKUP(MONTH(A39),Apoio!$F$1:$G$12,2,0)</f>
        <v>Jan</v>
      </c>
      <c r="C39" t="s">
        <v>18</v>
      </c>
      <c r="D39" s="1" t="s">
        <v>23</v>
      </c>
      <c r="E39" t="s">
        <v>79</v>
      </c>
      <c r="F39" s="7">
        <v>30</v>
      </c>
      <c r="G39" s="7">
        <f t="shared" si="0"/>
        <v>3</v>
      </c>
      <c r="H39" s="2">
        <f>Tabela1[[#This Row],[VALOR]]-Tabela1[[#This Row],[COMISSÃO]]</f>
        <v>27</v>
      </c>
      <c r="I39" s="2">
        <v>8000</v>
      </c>
    </row>
    <row r="40" spans="1:9" s="1" customFormat="1" x14ac:dyDescent="0.25">
      <c r="A40" s="4">
        <v>43476</v>
      </c>
      <c r="B40" s="1" t="str">
        <f>VLOOKUP(MONTH(A40),Apoio!$F$1:$G$12,2,0)</f>
        <v>Jan</v>
      </c>
      <c r="C40" t="s">
        <v>19</v>
      </c>
      <c r="D40" s="1" t="s">
        <v>26</v>
      </c>
      <c r="E40" t="s">
        <v>79</v>
      </c>
      <c r="F40" s="7">
        <v>70</v>
      </c>
      <c r="G40" s="7">
        <f t="shared" si="0"/>
        <v>7</v>
      </c>
      <c r="H40" s="2">
        <f>Tabela1[[#This Row],[VALOR]]-Tabela1[[#This Row],[COMISSÃO]]</f>
        <v>63</v>
      </c>
      <c r="I40" s="2">
        <v>8000</v>
      </c>
    </row>
    <row r="41" spans="1:9" s="1" customFormat="1" x14ac:dyDescent="0.25">
      <c r="A41" s="4">
        <v>43476</v>
      </c>
      <c r="B41" s="1" t="str">
        <f>VLOOKUP(MONTH(A41),Apoio!$F$1:$G$12,2,0)</f>
        <v>Jan</v>
      </c>
      <c r="C41" t="s">
        <v>20</v>
      </c>
      <c r="D41" s="1" t="s">
        <v>26</v>
      </c>
      <c r="E41" t="s">
        <v>85</v>
      </c>
      <c r="F41" s="7">
        <v>20</v>
      </c>
      <c r="G41" s="7">
        <f t="shared" si="0"/>
        <v>2</v>
      </c>
      <c r="H41" s="2">
        <f>Tabela1[[#This Row],[VALOR]]-Tabela1[[#This Row],[COMISSÃO]]</f>
        <v>18</v>
      </c>
      <c r="I41" s="2">
        <v>8000</v>
      </c>
    </row>
    <row r="42" spans="1:9" s="1" customFormat="1" x14ac:dyDescent="0.25">
      <c r="A42" s="4">
        <v>43477</v>
      </c>
      <c r="B42" s="1" t="str">
        <f>VLOOKUP(MONTH(A42),Apoio!$F$1:$G$12,2,0)</f>
        <v>Jan</v>
      </c>
      <c r="C42" t="s">
        <v>20</v>
      </c>
      <c r="D42" s="1" t="s">
        <v>26</v>
      </c>
      <c r="E42" t="s">
        <v>77</v>
      </c>
      <c r="F42" s="3">
        <v>20</v>
      </c>
      <c r="G42" s="7">
        <f t="shared" si="0"/>
        <v>2</v>
      </c>
      <c r="H42" s="2">
        <f>Tabela1[[#This Row],[VALOR]]-Tabela1[[#This Row],[COMISSÃO]]</f>
        <v>18</v>
      </c>
      <c r="I42" s="2">
        <v>8000</v>
      </c>
    </row>
    <row r="43" spans="1:9" x14ac:dyDescent="0.25">
      <c r="A43" s="4">
        <v>43477</v>
      </c>
      <c r="B43" s="1" t="str">
        <f>VLOOKUP(MONTH(A43),Apoio!$F$1:$G$12,2,0)</f>
        <v>Jan</v>
      </c>
      <c r="C43" t="s">
        <v>21</v>
      </c>
      <c r="D43" s="1" t="s">
        <v>26</v>
      </c>
      <c r="E43" t="s">
        <v>76</v>
      </c>
      <c r="F43" s="3">
        <v>50</v>
      </c>
      <c r="G43" s="7">
        <f t="shared" si="0"/>
        <v>5</v>
      </c>
      <c r="H43" s="2">
        <f>Tabela1[[#This Row],[VALOR]]-Tabela1[[#This Row],[COMISSÃO]]</f>
        <v>45</v>
      </c>
      <c r="I43" s="2">
        <v>8000</v>
      </c>
    </row>
    <row r="44" spans="1:9" x14ac:dyDescent="0.25">
      <c r="A44" s="4">
        <v>43477</v>
      </c>
      <c r="B44" s="1" t="str">
        <f>VLOOKUP(MONTH(A44),Apoio!$F$1:$G$12,2,0)</f>
        <v>Jan</v>
      </c>
      <c r="C44" t="s">
        <v>34</v>
      </c>
      <c r="D44" s="1" t="s">
        <v>24</v>
      </c>
      <c r="E44" t="s">
        <v>78</v>
      </c>
      <c r="F44" s="3">
        <v>40</v>
      </c>
      <c r="G44" s="7">
        <f t="shared" si="0"/>
        <v>4</v>
      </c>
      <c r="H44" s="2">
        <f>Tabela1[[#This Row],[VALOR]]-Tabela1[[#This Row],[COMISSÃO]]</f>
        <v>36</v>
      </c>
      <c r="I44" s="2">
        <v>8000</v>
      </c>
    </row>
    <row r="45" spans="1:9" x14ac:dyDescent="0.25">
      <c r="A45" s="4">
        <v>43477</v>
      </c>
      <c r="B45" s="1" t="str">
        <f>VLOOKUP(MONTH(A45),Apoio!$F$1:$G$12,2,0)</f>
        <v>Jan</v>
      </c>
      <c r="C45" t="s">
        <v>9</v>
      </c>
      <c r="D45" s="1" t="s">
        <v>24</v>
      </c>
      <c r="E45" t="s">
        <v>79</v>
      </c>
      <c r="F45" s="3">
        <v>300</v>
      </c>
      <c r="G45" s="7">
        <f t="shared" si="0"/>
        <v>30</v>
      </c>
      <c r="H45" s="2">
        <f>Tabela1[[#This Row],[VALOR]]-Tabela1[[#This Row],[COMISSÃO]]</f>
        <v>270</v>
      </c>
      <c r="I45" s="2">
        <v>8000</v>
      </c>
    </row>
    <row r="46" spans="1:9" x14ac:dyDescent="0.25">
      <c r="A46" s="4">
        <v>43477</v>
      </c>
      <c r="B46" s="1" t="str">
        <f>VLOOKUP(MONTH(A46),Apoio!$F$1:$G$12,2,0)</f>
        <v>Jan</v>
      </c>
      <c r="C46" t="s">
        <v>21</v>
      </c>
      <c r="D46" s="1" t="s">
        <v>26</v>
      </c>
      <c r="E46" t="s">
        <v>77</v>
      </c>
      <c r="F46" s="7">
        <v>50</v>
      </c>
      <c r="G46" s="7">
        <f t="shared" si="0"/>
        <v>5</v>
      </c>
      <c r="H46" s="2">
        <f>Tabela1[[#This Row],[VALOR]]-Tabela1[[#This Row],[COMISSÃO]]</f>
        <v>45</v>
      </c>
      <c r="I46" s="2">
        <v>8000</v>
      </c>
    </row>
    <row r="47" spans="1:9" x14ac:dyDescent="0.25">
      <c r="A47" s="4">
        <v>43477</v>
      </c>
      <c r="B47" s="1" t="str">
        <f>VLOOKUP(MONTH(A47),Apoio!$F$1:$G$12,2,0)</f>
        <v>Jan</v>
      </c>
      <c r="C47" t="s">
        <v>34</v>
      </c>
      <c r="D47" s="1" t="s">
        <v>24</v>
      </c>
      <c r="E47" t="s">
        <v>78</v>
      </c>
      <c r="F47" s="7">
        <v>40</v>
      </c>
      <c r="G47" s="7">
        <f t="shared" si="0"/>
        <v>4</v>
      </c>
      <c r="H47" s="2">
        <f>Tabela1[[#This Row],[VALOR]]-Tabela1[[#This Row],[COMISSÃO]]</f>
        <v>36</v>
      </c>
      <c r="I47" s="2">
        <v>8000</v>
      </c>
    </row>
    <row r="48" spans="1:9" x14ac:dyDescent="0.25">
      <c r="A48" s="4">
        <v>43477</v>
      </c>
      <c r="B48" s="1" t="str">
        <f>VLOOKUP(MONTH(A48),Apoio!$F$1:$G$12,2,0)</f>
        <v>Jan</v>
      </c>
      <c r="C48" t="s">
        <v>18</v>
      </c>
      <c r="D48" s="1" t="s">
        <v>23</v>
      </c>
      <c r="E48" t="s">
        <v>77</v>
      </c>
      <c r="F48" s="7">
        <v>30</v>
      </c>
      <c r="G48" s="7">
        <f t="shared" si="0"/>
        <v>3</v>
      </c>
      <c r="H48" s="2">
        <f>Tabela1[[#This Row],[VALOR]]-Tabela1[[#This Row],[COMISSÃO]]</f>
        <v>27</v>
      </c>
      <c r="I48" s="2">
        <v>8000</v>
      </c>
    </row>
    <row r="49" spans="1:9" x14ac:dyDescent="0.25">
      <c r="A49" s="4">
        <v>43477</v>
      </c>
      <c r="B49" s="1" t="str">
        <f>VLOOKUP(MONTH(A49),Apoio!$F$1:$G$12,2,0)</f>
        <v>Jan</v>
      </c>
      <c r="C49" t="s">
        <v>19</v>
      </c>
      <c r="D49" s="1" t="s">
        <v>26</v>
      </c>
      <c r="E49" t="s">
        <v>78</v>
      </c>
      <c r="F49" s="7">
        <v>70</v>
      </c>
      <c r="G49" s="7">
        <f t="shared" si="0"/>
        <v>7</v>
      </c>
      <c r="H49" s="2">
        <f>Tabela1[[#This Row],[VALOR]]-Tabela1[[#This Row],[COMISSÃO]]</f>
        <v>63</v>
      </c>
      <c r="I49" s="2">
        <v>8000</v>
      </c>
    </row>
    <row r="50" spans="1:9" x14ac:dyDescent="0.25">
      <c r="A50" s="4">
        <v>43478</v>
      </c>
      <c r="B50" s="1" t="str">
        <f>VLOOKUP(MONTH(A50),Apoio!$F$1:$G$12,2,0)</f>
        <v>Jan</v>
      </c>
      <c r="C50" t="s">
        <v>10</v>
      </c>
      <c r="D50" s="1" t="s">
        <v>24</v>
      </c>
      <c r="E50" t="s">
        <v>77</v>
      </c>
      <c r="F50" s="3">
        <v>230</v>
      </c>
      <c r="G50" s="7">
        <f t="shared" si="0"/>
        <v>23</v>
      </c>
      <c r="H50" s="2">
        <f>Tabela1[[#This Row],[VALOR]]-Tabela1[[#This Row],[COMISSÃO]]</f>
        <v>207</v>
      </c>
      <c r="I50" s="2">
        <v>8000</v>
      </c>
    </row>
    <row r="51" spans="1:9" x14ac:dyDescent="0.25">
      <c r="A51" s="4">
        <v>43478</v>
      </c>
      <c r="B51" s="1" t="str">
        <f>VLOOKUP(MONTH(A51),Apoio!$F$1:$G$12,2,0)</f>
        <v>Jan</v>
      </c>
      <c r="C51" t="s">
        <v>11</v>
      </c>
      <c r="D51" s="1" t="s">
        <v>24</v>
      </c>
      <c r="E51" t="s">
        <v>78</v>
      </c>
      <c r="F51" s="3">
        <v>120</v>
      </c>
      <c r="G51" s="7">
        <f t="shared" si="0"/>
        <v>12</v>
      </c>
      <c r="H51" s="2">
        <f>Tabela1[[#This Row],[VALOR]]-Tabela1[[#This Row],[COMISSÃO]]</f>
        <v>108</v>
      </c>
      <c r="I51" s="2">
        <v>8000</v>
      </c>
    </row>
    <row r="52" spans="1:9" x14ac:dyDescent="0.25">
      <c r="A52" s="4">
        <v>43478</v>
      </c>
      <c r="B52" s="1" t="str">
        <f>VLOOKUP(MONTH(A52),Apoio!$F$1:$G$12,2,0)</f>
        <v>Jan</v>
      </c>
      <c r="C52" t="s">
        <v>40</v>
      </c>
      <c r="D52" s="1" t="s">
        <v>23</v>
      </c>
      <c r="E52" t="s">
        <v>79</v>
      </c>
      <c r="F52" s="3">
        <v>15</v>
      </c>
      <c r="G52" s="7">
        <f t="shared" si="0"/>
        <v>1.5</v>
      </c>
      <c r="H52" s="2">
        <f>Tabela1[[#This Row],[VALOR]]-Tabela1[[#This Row],[COMISSÃO]]</f>
        <v>13.5</v>
      </c>
      <c r="I52" s="2">
        <v>8000</v>
      </c>
    </row>
    <row r="53" spans="1:9" x14ac:dyDescent="0.25">
      <c r="A53" s="4">
        <v>43478</v>
      </c>
      <c r="B53" s="1" t="str">
        <f>VLOOKUP(MONTH(A53),Apoio!$F$1:$G$12,2,0)</f>
        <v>Jan</v>
      </c>
      <c r="C53" t="s">
        <v>20</v>
      </c>
      <c r="D53" s="1" t="s">
        <v>26</v>
      </c>
      <c r="E53" t="s">
        <v>79</v>
      </c>
      <c r="F53" s="7">
        <v>20</v>
      </c>
      <c r="G53" s="7">
        <f t="shared" si="0"/>
        <v>2</v>
      </c>
      <c r="H53" s="2">
        <f>Tabela1[[#This Row],[VALOR]]-Tabela1[[#This Row],[COMISSÃO]]</f>
        <v>18</v>
      </c>
      <c r="I53" s="2">
        <v>8000</v>
      </c>
    </row>
    <row r="54" spans="1:9" x14ac:dyDescent="0.25">
      <c r="A54" s="4">
        <v>43478</v>
      </c>
      <c r="B54" s="1" t="str">
        <f>VLOOKUP(MONTH(A54),Apoio!$F$1:$G$12,2,0)</f>
        <v>Jan</v>
      </c>
      <c r="C54" t="s">
        <v>21</v>
      </c>
      <c r="D54" s="1" t="s">
        <v>26</v>
      </c>
      <c r="E54" t="s">
        <v>76</v>
      </c>
      <c r="F54" s="7">
        <v>50</v>
      </c>
      <c r="G54" s="7">
        <f t="shared" si="0"/>
        <v>5</v>
      </c>
      <c r="H54" s="2">
        <f>Tabela1[[#This Row],[VALOR]]-Tabela1[[#This Row],[COMISSÃO]]</f>
        <v>45</v>
      </c>
      <c r="I54" s="2">
        <v>8000</v>
      </c>
    </row>
    <row r="55" spans="1:9" x14ac:dyDescent="0.25">
      <c r="A55" s="4">
        <v>43478</v>
      </c>
      <c r="B55" s="1" t="str">
        <f>VLOOKUP(MONTH(A55),Apoio!$F$1:$G$12,2,0)</f>
        <v>Jan</v>
      </c>
      <c r="C55" t="s">
        <v>34</v>
      </c>
      <c r="D55" s="1" t="s">
        <v>24</v>
      </c>
      <c r="E55" t="s">
        <v>79</v>
      </c>
      <c r="F55" s="7">
        <v>40</v>
      </c>
      <c r="G55" s="7">
        <f t="shared" si="0"/>
        <v>4</v>
      </c>
      <c r="H55" s="2">
        <f>Tabela1[[#This Row],[VALOR]]-Tabela1[[#This Row],[COMISSÃO]]</f>
        <v>36</v>
      </c>
      <c r="I55" s="2">
        <v>8000</v>
      </c>
    </row>
    <row r="56" spans="1:9" x14ac:dyDescent="0.25">
      <c r="A56" s="4">
        <v>43479</v>
      </c>
      <c r="B56" s="1" t="str">
        <f>VLOOKUP(MONTH(A56),Apoio!$F$1:$G$12,2,0)</f>
        <v>Jan</v>
      </c>
      <c r="C56" t="s">
        <v>12</v>
      </c>
      <c r="D56" s="1" t="s">
        <v>26</v>
      </c>
      <c r="E56" t="s">
        <v>79</v>
      </c>
      <c r="F56" s="3">
        <v>15</v>
      </c>
      <c r="G56" s="7">
        <f t="shared" si="0"/>
        <v>1.5</v>
      </c>
      <c r="H56" s="2">
        <f>Tabela1[[#This Row],[VALOR]]-Tabela1[[#This Row],[COMISSÃO]]</f>
        <v>13.5</v>
      </c>
      <c r="I56" s="2">
        <v>8000</v>
      </c>
    </row>
    <row r="57" spans="1:9" x14ac:dyDescent="0.25">
      <c r="A57" s="4">
        <v>43479</v>
      </c>
      <c r="B57" s="1" t="str">
        <f>VLOOKUP(MONTH(A57),Apoio!$F$1:$G$12,2,0)</f>
        <v>Jan</v>
      </c>
      <c r="C57" t="s">
        <v>13</v>
      </c>
      <c r="D57" s="1" t="s">
        <v>26</v>
      </c>
      <c r="E57" t="s">
        <v>77</v>
      </c>
      <c r="F57" s="3">
        <v>120</v>
      </c>
      <c r="G57" s="7">
        <f t="shared" si="0"/>
        <v>12</v>
      </c>
      <c r="H57" s="2">
        <f>Tabela1[[#This Row],[VALOR]]-Tabela1[[#This Row],[COMISSÃO]]</f>
        <v>108</v>
      </c>
      <c r="I57" s="2">
        <v>8000</v>
      </c>
    </row>
    <row r="58" spans="1:9" x14ac:dyDescent="0.25">
      <c r="A58" s="4">
        <v>43479</v>
      </c>
      <c r="B58" s="1" t="str">
        <f>VLOOKUP(MONTH(A58),Apoio!$F$1:$G$12,2,0)</f>
        <v>Jan</v>
      </c>
      <c r="C58" t="s">
        <v>14</v>
      </c>
      <c r="D58" s="1" t="s">
        <v>24</v>
      </c>
      <c r="E58" t="s">
        <v>78</v>
      </c>
      <c r="F58" s="3">
        <v>350</v>
      </c>
      <c r="G58" s="7">
        <f t="shared" si="0"/>
        <v>35</v>
      </c>
      <c r="H58" s="2">
        <f>Tabela1[[#This Row],[VALOR]]-Tabela1[[#This Row],[COMISSÃO]]</f>
        <v>315</v>
      </c>
      <c r="I58" s="2">
        <v>8000</v>
      </c>
    </row>
    <row r="59" spans="1:9" x14ac:dyDescent="0.25">
      <c r="A59" s="4">
        <v>43479</v>
      </c>
      <c r="B59" s="1" t="str">
        <f>VLOOKUP(MONTH(A59),Apoio!$F$1:$G$12,2,0)</f>
        <v>Jan</v>
      </c>
      <c r="C59" t="s">
        <v>15</v>
      </c>
      <c r="D59" s="1" t="s">
        <v>24</v>
      </c>
      <c r="E59" t="s">
        <v>77</v>
      </c>
      <c r="F59" s="3">
        <v>140</v>
      </c>
      <c r="G59" s="7">
        <f t="shared" si="0"/>
        <v>14</v>
      </c>
      <c r="H59" s="2">
        <f>Tabela1[[#This Row],[VALOR]]-Tabela1[[#This Row],[COMISSÃO]]</f>
        <v>126</v>
      </c>
      <c r="I59" s="2">
        <v>8000</v>
      </c>
    </row>
    <row r="60" spans="1:9" x14ac:dyDescent="0.25">
      <c r="A60" s="4">
        <v>43479</v>
      </c>
      <c r="B60" s="1" t="str">
        <f>VLOOKUP(MONTH(A60),Apoio!$F$1:$G$12,2,0)</f>
        <v>Jan</v>
      </c>
      <c r="C60" t="s">
        <v>16</v>
      </c>
      <c r="D60" s="1" t="s">
        <v>24</v>
      </c>
      <c r="E60" t="s">
        <v>78</v>
      </c>
      <c r="F60" s="3">
        <v>190</v>
      </c>
      <c r="G60" s="7">
        <f t="shared" si="0"/>
        <v>19</v>
      </c>
      <c r="H60" s="2">
        <f>Tabela1[[#This Row],[VALOR]]-Tabela1[[#This Row],[COMISSÃO]]</f>
        <v>171</v>
      </c>
      <c r="I60" s="2">
        <v>8000</v>
      </c>
    </row>
    <row r="61" spans="1:9" x14ac:dyDescent="0.25">
      <c r="A61" s="4">
        <v>43479</v>
      </c>
      <c r="B61" s="1" t="str">
        <f>VLOOKUP(MONTH(A61),Apoio!$F$1:$G$12,2,0)</f>
        <v>Jan</v>
      </c>
      <c r="C61" t="s">
        <v>9</v>
      </c>
      <c r="D61" s="1" t="s">
        <v>24</v>
      </c>
      <c r="E61" t="s">
        <v>79</v>
      </c>
      <c r="F61" s="7">
        <v>300</v>
      </c>
      <c r="G61" s="7">
        <f t="shared" si="0"/>
        <v>30</v>
      </c>
      <c r="H61" s="2">
        <f>Tabela1[[#This Row],[VALOR]]-Tabela1[[#This Row],[COMISSÃO]]</f>
        <v>270</v>
      </c>
      <c r="I61" s="2">
        <v>8000</v>
      </c>
    </row>
    <row r="62" spans="1:9" x14ac:dyDescent="0.25">
      <c r="A62" s="4">
        <v>43479</v>
      </c>
      <c r="B62" s="1" t="str">
        <f>VLOOKUP(MONTH(A62),Apoio!$F$1:$G$12,2,0)</f>
        <v>Jan</v>
      </c>
      <c r="C62" t="s">
        <v>10</v>
      </c>
      <c r="D62" s="1" t="s">
        <v>24</v>
      </c>
      <c r="E62" t="s">
        <v>78</v>
      </c>
      <c r="F62" s="7">
        <v>230</v>
      </c>
      <c r="G62" s="7">
        <f t="shared" si="0"/>
        <v>23</v>
      </c>
      <c r="H62" s="2">
        <f>Tabela1[[#This Row],[VALOR]]-Tabela1[[#This Row],[COMISSÃO]]</f>
        <v>207</v>
      </c>
      <c r="I62" s="2">
        <v>8000</v>
      </c>
    </row>
    <row r="63" spans="1:9" x14ac:dyDescent="0.25">
      <c r="A63" s="4">
        <v>43479</v>
      </c>
      <c r="B63" s="1" t="str">
        <f>VLOOKUP(MONTH(A63),Apoio!$F$1:$G$12,2,0)</f>
        <v>Jan</v>
      </c>
      <c r="C63" t="s">
        <v>11</v>
      </c>
      <c r="D63" s="1" t="s">
        <v>24</v>
      </c>
      <c r="E63" t="s">
        <v>77</v>
      </c>
      <c r="F63" s="7">
        <v>120</v>
      </c>
      <c r="G63" s="7">
        <f t="shared" si="0"/>
        <v>12</v>
      </c>
      <c r="H63" s="2">
        <f>Tabela1[[#This Row],[VALOR]]-Tabela1[[#This Row],[COMISSÃO]]</f>
        <v>108</v>
      </c>
      <c r="I63" s="2">
        <v>8000</v>
      </c>
    </row>
    <row r="64" spans="1:9" x14ac:dyDescent="0.25">
      <c r="A64" s="4">
        <v>43479</v>
      </c>
      <c r="B64" s="1" t="str">
        <f>VLOOKUP(MONTH(A64),Apoio!$F$1:$G$12,2,0)</f>
        <v>Jan</v>
      </c>
      <c r="C64" t="s">
        <v>40</v>
      </c>
      <c r="D64" s="1" t="s">
        <v>23</v>
      </c>
      <c r="E64" t="s">
        <v>76</v>
      </c>
      <c r="F64" s="7">
        <v>15</v>
      </c>
      <c r="G64" s="7">
        <f t="shared" si="0"/>
        <v>1.5</v>
      </c>
      <c r="H64" s="2">
        <f>Tabela1[[#This Row],[VALOR]]-Tabela1[[#This Row],[COMISSÃO]]</f>
        <v>13.5</v>
      </c>
      <c r="I64" s="2">
        <v>8000</v>
      </c>
    </row>
    <row r="65" spans="1:9" x14ac:dyDescent="0.25">
      <c r="A65" s="4">
        <v>43479</v>
      </c>
      <c r="B65" s="1" t="str">
        <f>VLOOKUP(MONTH(A65),Apoio!$F$1:$G$12,2,0)</f>
        <v>Jan</v>
      </c>
      <c r="C65" t="s">
        <v>12</v>
      </c>
      <c r="D65" s="1" t="s">
        <v>26</v>
      </c>
      <c r="E65" t="s">
        <v>78</v>
      </c>
      <c r="F65" s="7">
        <v>15</v>
      </c>
      <c r="G65" s="7">
        <f t="shared" si="0"/>
        <v>1.5</v>
      </c>
      <c r="H65" s="2">
        <f>Tabela1[[#This Row],[VALOR]]-Tabela1[[#This Row],[COMISSÃO]]</f>
        <v>13.5</v>
      </c>
      <c r="I65" s="2">
        <v>8000</v>
      </c>
    </row>
    <row r="66" spans="1:9" x14ac:dyDescent="0.25">
      <c r="A66" s="4">
        <v>43480</v>
      </c>
      <c r="B66" s="1" t="str">
        <f>VLOOKUP(MONTH(A66),Apoio!$F$1:$G$12,2,0)</f>
        <v>Jan</v>
      </c>
      <c r="C66" t="s">
        <v>17</v>
      </c>
      <c r="D66" s="1" t="s">
        <v>24</v>
      </c>
      <c r="E66" t="s">
        <v>79</v>
      </c>
      <c r="F66" s="3">
        <v>130</v>
      </c>
      <c r="G66" s="7">
        <f t="shared" si="0"/>
        <v>13</v>
      </c>
      <c r="H66" s="2">
        <f>Tabela1[[#This Row],[VALOR]]-Tabela1[[#This Row],[COMISSÃO]]</f>
        <v>117</v>
      </c>
      <c r="I66" s="2">
        <v>8000</v>
      </c>
    </row>
    <row r="67" spans="1:9" x14ac:dyDescent="0.25">
      <c r="A67" s="4">
        <v>43480</v>
      </c>
      <c r="B67" s="1" t="str">
        <f>VLOOKUP(MONTH(A67),Apoio!$F$1:$G$12,2,0)</f>
        <v>Jan</v>
      </c>
      <c r="C67" t="s">
        <v>13</v>
      </c>
      <c r="D67" s="1" t="s">
        <v>26</v>
      </c>
      <c r="E67" t="s">
        <v>77</v>
      </c>
      <c r="F67" s="3">
        <v>120</v>
      </c>
      <c r="G67" s="7">
        <f t="shared" ref="G67:G130" si="1">IF(D67="serviço",20%*F67,10%*F67)</f>
        <v>12</v>
      </c>
      <c r="H67" s="2">
        <f>Tabela1[[#This Row],[VALOR]]-Tabela1[[#This Row],[COMISSÃO]]</f>
        <v>108</v>
      </c>
      <c r="I67" s="2">
        <v>8000</v>
      </c>
    </row>
    <row r="68" spans="1:9" x14ac:dyDescent="0.25">
      <c r="A68" s="4">
        <v>43497</v>
      </c>
      <c r="B68" s="1" t="str">
        <f>VLOOKUP(MONTH(A68),Apoio!$F$1:$G$12,2,0)</f>
        <v>Fev</v>
      </c>
      <c r="C68" t="s">
        <v>14</v>
      </c>
      <c r="D68" s="1" t="s">
        <v>24</v>
      </c>
      <c r="E68" t="s">
        <v>78</v>
      </c>
      <c r="F68" s="3">
        <v>350</v>
      </c>
      <c r="G68" s="7">
        <f t="shared" si="1"/>
        <v>35</v>
      </c>
      <c r="H68" s="2">
        <f>Tabela1[[#This Row],[VALOR]]-Tabela1[[#This Row],[COMISSÃO]]</f>
        <v>315</v>
      </c>
      <c r="I68" s="2">
        <v>8000</v>
      </c>
    </row>
    <row r="69" spans="1:9" x14ac:dyDescent="0.25">
      <c r="A69" s="4">
        <v>43497</v>
      </c>
      <c r="B69" s="1" t="str">
        <f>VLOOKUP(MONTH(A69),Apoio!$F$1:$G$12,2,0)</f>
        <v>Fev</v>
      </c>
      <c r="C69" t="s">
        <v>15</v>
      </c>
      <c r="D69" s="1" t="s">
        <v>24</v>
      </c>
      <c r="E69" t="s">
        <v>79</v>
      </c>
      <c r="F69" s="3">
        <v>140</v>
      </c>
      <c r="G69" s="7">
        <f t="shared" si="1"/>
        <v>14</v>
      </c>
      <c r="H69" s="2">
        <f>Tabela1[[#This Row],[VALOR]]-Tabela1[[#This Row],[COMISSÃO]]</f>
        <v>126</v>
      </c>
      <c r="I69" s="2">
        <v>8000</v>
      </c>
    </row>
    <row r="70" spans="1:9" x14ac:dyDescent="0.25">
      <c r="A70" s="4">
        <v>43497</v>
      </c>
      <c r="B70" s="1" t="str">
        <f>VLOOKUP(MONTH(A70),Apoio!$F$1:$G$12,2,0)</f>
        <v>Fev</v>
      </c>
      <c r="C70" t="s">
        <v>16</v>
      </c>
      <c r="D70" s="1" t="s">
        <v>24</v>
      </c>
      <c r="E70" t="s">
        <v>76</v>
      </c>
      <c r="F70" s="3">
        <v>190</v>
      </c>
      <c r="G70" s="7">
        <f t="shared" si="1"/>
        <v>19</v>
      </c>
      <c r="H70" s="2">
        <f>Tabela1[[#This Row],[VALOR]]-Tabela1[[#This Row],[COMISSÃO]]</f>
        <v>171</v>
      </c>
      <c r="I70" s="2">
        <v>8000</v>
      </c>
    </row>
    <row r="71" spans="1:9" x14ac:dyDescent="0.25">
      <c r="A71" s="4">
        <v>43500</v>
      </c>
      <c r="B71" s="1" t="str">
        <f>VLOOKUP(MONTH(A71),Apoio!$F$1:$G$12,2,0)</f>
        <v>Fev</v>
      </c>
      <c r="C71" t="s">
        <v>17</v>
      </c>
      <c r="D71" s="1" t="s">
        <v>24</v>
      </c>
      <c r="E71" t="s">
        <v>77</v>
      </c>
      <c r="F71" s="3">
        <v>130</v>
      </c>
      <c r="G71" s="7">
        <f t="shared" si="1"/>
        <v>13</v>
      </c>
      <c r="H71" s="2">
        <f>Tabela1[[#This Row],[VALOR]]-Tabela1[[#This Row],[COMISSÃO]]</f>
        <v>117</v>
      </c>
      <c r="I71" s="2">
        <v>8000</v>
      </c>
    </row>
    <row r="72" spans="1:9" x14ac:dyDescent="0.25">
      <c r="A72" s="4">
        <v>43500</v>
      </c>
      <c r="B72" s="1" t="str">
        <f>VLOOKUP(MONTH(A72),Apoio!$F$1:$G$12,2,0)</f>
        <v>Fev</v>
      </c>
      <c r="C72" t="s">
        <v>41</v>
      </c>
      <c r="D72" s="1" t="s">
        <v>24</v>
      </c>
      <c r="E72" t="s">
        <v>78</v>
      </c>
      <c r="F72" s="3">
        <v>75</v>
      </c>
      <c r="G72" s="7">
        <f t="shared" si="1"/>
        <v>7.5</v>
      </c>
      <c r="H72" s="2">
        <f>Tabela1[[#This Row],[VALOR]]-Tabela1[[#This Row],[COMISSÃO]]</f>
        <v>67.5</v>
      </c>
      <c r="I72" s="2">
        <v>8000</v>
      </c>
    </row>
    <row r="73" spans="1:9" x14ac:dyDescent="0.25">
      <c r="A73" s="4">
        <v>43500</v>
      </c>
      <c r="B73" s="1" t="str">
        <f>VLOOKUP(MONTH(A73),Apoio!$F$1:$G$12,2,0)</f>
        <v>Fev</v>
      </c>
      <c r="C73" t="s">
        <v>18</v>
      </c>
      <c r="D73" s="1" t="s">
        <v>23</v>
      </c>
      <c r="E73" t="s">
        <v>79</v>
      </c>
      <c r="F73" s="3">
        <v>30</v>
      </c>
      <c r="G73" s="7">
        <f t="shared" si="1"/>
        <v>3</v>
      </c>
      <c r="H73" s="2">
        <f>Tabela1[[#This Row],[VALOR]]-Tabela1[[#This Row],[COMISSÃO]]</f>
        <v>27</v>
      </c>
      <c r="I73" s="2">
        <v>8000</v>
      </c>
    </row>
    <row r="74" spans="1:9" x14ac:dyDescent="0.25">
      <c r="A74" s="4">
        <v>43500</v>
      </c>
      <c r="B74" s="1" t="str">
        <f>VLOOKUP(MONTH(A74),Apoio!$F$1:$G$12,2,0)</f>
        <v>Fev</v>
      </c>
      <c r="C74" t="s">
        <v>19</v>
      </c>
      <c r="D74" s="1" t="s">
        <v>26</v>
      </c>
      <c r="E74" t="s">
        <v>76</v>
      </c>
      <c r="F74" s="3">
        <v>70</v>
      </c>
      <c r="G74" s="7">
        <f t="shared" si="1"/>
        <v>7</v>
      </c>
      <c r="H74" s="2">
        <f>Tabela1[[#This Row],[VALOR]]-Tabela1[[#This Row],[COMISSÃO]]</f>
        <v>63</v>
      </c>
      <c r="I74" s="2">
        <v>8000</v>
      </c>
    </row>
    <row r="75" spans="1:9" x14ac:dyDescent="0.25">
      <c r="A75" s="4">
        <v>43500</v>
      </c>
      <c r="B75" s="1" t="str">
        <f>VLOOKUP(MONTH(A75),Apoio!$F$1:$G$12,2,0)</f>
        <v>Fev</v>
      </c>
      <c r="C75" t="s">
        <v>20</v>
      </c>
      <c r="D75" s="1" t="s">
        <v>26</v>
      </c>
      <c r="E75" t="s">
        <v>79</v>
      </c>
      <c r="F75" s="3">
        <v>20</v>
      </c>
      <c r="G75" s="7">
        <f t="shared" si="1"/>
        <v>2</v>
      </c>
      <c r="H75" s="2">
        <f>Tabela1[[#This Row],[VALOR]]-Tabela1[[#This Row],[COMISSÃO]]</f>
        <v>18</v>
      </c>
      <c r="I75" s="2">
        <v>8000</v>
      </c>
    </row>
    <row r="76" spans="1:9" x14ac:dyDescent="0.25">
      <c r="A76" s="4">
        <v>43500</v>
      </c>
      <c r="B76" s="1" t="str">
        <f>VLOOKUP(MONTH(A76),Apoio!$F$1:$G$12,2,0)</f>
        <v>Fev</v>
      </c>
      <c r="C76" t="s">
        <v>21</v>
      </c>
      <c r="D76" s="1" t="s">
        <v>26</v>
      </c>
      <c r="E76" t="s">
        <v>79</v>
      </c>
      <c r="F76" s="3">
        <v>50</v>
      </c>
      <c r="G76" s="7">
        <f t="shared" si="1"/>
        <v>5</v>
      </c>
      <c r="H76" s="2">
        <f>Tabela1[[#This Row],[VALOR]]-Tabela1[[#This Row],[COMISSÃO]]</f>
        <v>45</v>
      </c>
      <c r="I76" s="2">
        <v>8000</v>
      </c>
    </row>
    <row r="77" spans="1:9" x14ac:dyDescent="0.25">
      <c r="A77" s="4">
        <v>43500</v>
      </c>
      <c r="B77" s="16" t="str">
        <f>VLOOKUP(MONTH(A77),Apoio!$F$1:$G$12,2,0)</f>
        <v>Fev</v>
      </c>
      <c r="C77" t="s">
        <v>34</v>
      </c>
      <c r="D77" s="16" t="s">
        <v>24</v>
      </c>
      <c r="E77" t="s">
        <v>78</v>
      </c>
      <c r="F77" s="3">
        <v>40</v>
      </c>
      <c r="G77" s="7">
        <f t="shared" si="1"/>
        <v>4</v>
      </c>
      <c r="H77" s="2">
        <f>Tabela1[[#This Row],[VALOR]]-Tabela1[[#This Row],[COMISSÃO]]</f>
        <v>36</v>
      </c>
      <c r="I77" s="2">
        <v>8000</v>
      </c>
    </row>
    <row r="78" spans="1:9" x14ac:dyDescent="0.25">
      <c r="A78" s="4">
        <v>43500</v>
      </c>
      <c r="B78" s="16" t="str">
        <f>VLOOKUP(MONTH(A78),Apoio!$F$1:$G$12,2,0)</f>
        <v>Fev</v>
      </c>
      <c r="C78" t="s">
        <v>22</v>
      </c>
      <c r="D78" s="16" t="s">
        <v>26</v>
      </c>
      <c r="E78" t="s">
        <v>77</v>
      </c>
      <c r="F78" s="3">
        <v>50</v>
      </c>
      <c r="G78" s="7">
        <f t="shared" si="1"/>
        <v>5</v>
      </c>
      <c r="H78" s="2">
        <f>Tabela1[[#This Row],[VALOR]]-Tabela1[[#This Row],[COMISSÃO]]</f>
        <v>45</v>
      </c>
      <c r="I78" s="2">
        <v>8000</v>
      </c>
    </row>
    <row r="79" spans="1:9" x14ac:dyDescent="0.25">
      <c r="A79" s="4">
        <v>43501</v>
      </c>
      <c r="B79" s="16" t="str">
        <f>VLOOKUP(MONTH(A79),Apoio!$F$1:$G$12,2,0)</f>
        <v>Fev</v>
      </c>
      <c r="C79" t="s">
        <v>19</v>
      </c>
      <c r="D79" s="16" t="s">
        <v>26</v>
      </c>
      <c r="E79" t="s">
        <v>83</v>
      </c>
      <c r="F79" s="7">
        <v>70</v>
      </c>
      <c r="G79" s="7">
        <f t="shared" si="1"/>
        <v>7</v>
      </c>
      <c r="H79" s="2">
        <f>Tabela1[[#This Row],[VALOR]]-Tabela1[[#This Row],[COMISSÃO]]</f>
        <v>63</v>
      </c>
      <c r="I79" s="2">
        <v>8000</v>
      </c>
    </row>
    <row r="80" spans="1:9" x14ac:dyDescent="0.25">
      <c r="A80" s="4">
        <v>43501</v>
      </c>
      <c r="B80" s="16" t="str">
        <f>VLOOKUP(MONTH(A80),Apoio!$F$1:$G$12,2,0)</f>
        <v>Fev</v>
      </c>
      <c r="C80" t="s">
        <v>20</v>
      </c>
      <c r="D80" s="16" t="s">
        <v>26</v>
      </c>
      <c r="E80" t="s">
        <v>77</v>
      </c>
      <c r="F80" s="7">
        <v>20</v>
      </c>
      <c r="G80" s="7">
        <f t="shared" si="1"/>
        <v>2</v>
      </c>
      <c r="H80" s="2">
        <f>Tabela1[[#This Row],[VALOR]]-Tabela1[[#This Row],[COMISSÃO]]</f>
        <v>18</v>
      </c>
      <c r="I80" s="2">
        <v>8000</v>
      </c>
    </row>
    <row r="81" spans="1:9" x14ac:dyDescent="0.25">
      <c r="A81" s="4">
        <v>43501</v>
      </c>
      <c r="B81" s="16" t="str">
        <f>VLOOKUP(MONTH(A81),Apoio!$F$1:$G$12,2,0)</f>
        <v>Fev</v>
      </c>
      <c r="C81" t="s">
        <v>21</v>
      </c>
      <c r="D81" s="16" t="s">
        <v>26</v>
      </c>
      <c r="E81" t="s">
        <v>78</v>
      </c>
      <c r="F81" s="7">
        <v>50</v>
      </c>
      <c r="G81" s="7">
        <f t="shared" si="1"/>
        <v>5</v>
      </c>
      <c r="H81" s="2">
        <f>Tabela1[[#This Row],[VALOR]]-Tabela1[[#This Row],[COMISSÃO]]</f>
        <v>45</v>
      </c>
      <c r="I81" s="2">
        <v>8000</v>
      </c>
    </row>
    <row r="82" spans="1:9" x14ac:dyDescent="0.25">
      <c r="A82" s="4">
        <v>43501</v>
      </c>
      <c r="B82" s="16" t="str">
        <f>VLOOKUP(MONTH(A82),Apoio!$F$1:$G$12,2,0)</f>
        <v>Fev</v>
      </c>
      <c r="C82" t="s">
        <v>34</v>
      </c>
      <c r="D82" s="16" t="s">
        <v>24</v>
      </c>
      <c r="E82" t="s">
        <v>79</v>
      </c>
      <c r="F82" s="7">
        <v>40</v>
      </c>
      <c r="G82" s="7">
        <f t="shared" si="1"/>
        <v>4</v>
      </c>
      <c r="H82" s="2">
        <f>Tabela1[[#This Row],[VALOR]]-Tabela1[[#This Row],[COMISSÃO]]</f>
        <v>36</v>
      </c>
      <c r="I82" s="2">
        <v>8000</v>
      </c>
    </row>
    <row r="83" spans="1:9" x14ac:dyDescent="0.25">
      <c r="A83" s="4">
        <v>43501</v>
      </c>
      <c r="B83" s="16" t="str">
        <f>VLOOKUP(MONTH(A83),Apoio!$F$1:$G$12,2,0)</f>
        <v>Fev</v>
      </c>
      <c r="C83" t="s">
        <v>22</v>
      </c>
      <c r="D83" s="16" t="s">
        <v>26</v>
      </c>
      <c r="E83" t="s">
        <v>76</v>
      </c>
      <c r="F83" s="7">
        <v>50</v>
      </c>
      <c r="G83" s="7">
        <f t="shared" si="1"/>
        <v>5</v>
      </c>
      <c r="H83" s="2">
        <f>Tabela1[[#This Row],[VALOR]]-Tabela1[[#This Row],[COMISSÃO]]</f>
        <v>45</v>
      </c>
      <c r="I83" s="2">
        <v>8000</v>
      </c>
    </row>
    <row r="84" spans="1:9" x14ac:dyDescent="0.25">
      <c r="A84" s="4">
        <v>43501</v>
      </c>
      <c r="B84" s="16" t="str">
        <f>VLOOKUP(MONTH(A84),Apoio!$F$1:$G$12,2,0)</f>
        <v>Fev</v>
      </c>
      <c r="C84" t="s">
        <v>35</v>
      </c>
      <c r="D84" s="16" t="s">
        <v>26</v>
      </c>
      <c r="E84" t="s">
        <v>76</v>
      </c>
      <c r="F84" s="3">
        <v>70</v>
      </c>
      <c r="G84" s="7">
        <f t="shared" si="1"/>
        <v>7</v>
      </c>
      <c r="H84" s="2">
        <f>Tabela1[[#This Row],[VALOR]]-Tabela1[[#This Row],[COMISSÃO]]</f>
        <v>63</v>
      </c>
      <c r="I84" s="2">
        <v>8000</v>
      </c>
    </row>
    <row r="85" spans="1:9" x14ac:dyDescent="0.25">
      <c r="A85" s="4">
        <v>43501</v>
      </c>
      <c r="B85" s="16" t="str">
        <f>VLOOKUP(MONTH(A85),Apoio!$F$1:$G$12,2,0)</f>
        <v>Fev</v>
      </c>
      <c r="C85" t="s">
        <v>27</v>
      </c>
      <c r="D85" s="16" t="s">
        <v>87</v>
      </c>
      <c r="E85" t="s">
        <v>76</v>
      </c>
      <c r="F85" s="3">
        <v>50</v>
      </c>
      <c r="G85" s="7">
        <f t="shared" si="1"/>
        <v>5</v>
      </c>
      <c r="H85" s="2">
        <f>Tabela1[[#This Row],[VALOR]]-Tabela1[[#This Row],[COMISSÃO]]</f>
        <v>45</v>
      </c>
      <c r="I85" s="2">
        <v>8000</v>
      </c>
    </row>
    <row r="86" spans="1:9" x14ac:dyDescent="0.25">
      <c r="A86" s="4">
        <v>43501</v>
      </c>
      <c r="B86" s="16" t="str">
        <f>VLOOKUP(MONTH(A86),Apoio!$F$1:$G$12,2,0)</f>
        <v>Fev</v>
      </c>
      <c r="C86" t="s">
        <v>28</v>
      </c>
      <c r="D86" s="16" t="s">
        <v>87</v>
      </c>
      <c r="E86" t="s">
        <v>78</v>
      </c>
      <c r="F86" s="3">
        <v>50</v>
      </c>
      <c r="G86" s="7">
        <f t="shared" si="1"/>
        <v>5</v>
      </c>
      <c r="H86" s="2">
        <f>Tabela1[[#This Row],[VALOR]]-Tabela1[[#This Row],[COMISSÃO]]</f>
        <v>45</v>
      </c>
      <c r="I86" s="2">
        <v>8000</v>
      </c>
    </row>
    <row r="87" spans="1:9" x14ac:dyDescent="0.25">
      <c r="A87" s="4">
        <v>43501</v>
      </c>
      <c r="B87" s="16" t="str">
        <f>VLOOKUP(MONTH(A87),Apoio!$F$1:$G$12,2,0)</f>
        <v>Fev</v>
      </c>
      <c r="C87" t="s">
        <v>29</v>
      </c>
      <c r="D87" s="16" t="s">
        <v>87</v>
      </c>
      <c r="E87" t="s">
        <v>76</v>
      </c>
      <c r="F87" s="3">
        <v>120</v>
      </c>
      <c r="G87" s="7">
        <f t="shared" si="1"/>
        <v>12</v>
      </c>
      <c r="H87" s="2">
        <f>Tabela1[[#This Row],[VALOR]]-Tabela1[[#This Row],[COMISSÃO]]</f>
        <v>108</v>
      </c>
      <c r="I87" s="2">
        <v>8000</v>
      </c>
    </row>
    <row r="88" spans="1:9" x14ac:dyDescent="0.25">
      <c r="A88" s="4">
        <v>43502</v>
      </c>
      <c r="B88" s="16" t="str">
        <f>VLOOKUP(MONTH(A88),Apoio!$F$1:$G$12,2,0)</f>
        <v>Fev</v>
      </c>
      <c r="C88" t="s">
        <v>35</v>
      </c>
      <c r="D88" s="16" t="s">
        <v>26</v>
      </c>
      <c r="E88" t="s">
        <v>79</v>
      </c>
      <c r="F88" s="7">
        <v>70</v>
      </c>
      <c r="G88" s="7">
        <f t="shared" si="1"/>
        <v>7</v>
      </c>
      <c r="H88" s="2">
        <f>Tabela1[[#This Row],[VALOR]]-Tabela1[[#This Row],[COMISSÃO]]</f>
        <v>63</v>
      </c>
      <c r="I88" s="2">
        <v>8000</v>
      </c>
    </row>
    <row r="89" spans="1:9" x14ac:dyDescent="0.25">
      <c r="A89" s="4">
        <v>43502</v>
      </c>
      <c r="B89" s="16" t="str">
        <f>VLOOKUP(MONTH(A89),Apoio!$F$1:$G$12,2,0)</f>
        <v>Fev</v>
      </c>
      <c r="C89" t="s">
        <v>27</v>
      </c>
      <c r="D89" s="16" t="s">
        <v>87</v>
      </c>
      <c r="E89" t="s">
        <v>79</v>
      </c>
      <c r="F89" s="7">
        <v>50</v>
      </c>
      <c r="G89" s="7">
        <f t="shared" si="1"/>
        <v>5</v>
      </c>
      <c r="H89" s="2">
        <f>Tabela1[[#This Row],[VALOR]]-Tabela1[[#This Row],[COMISSÃO]]</f>
        <v>45</v>
      </c>
      <c r="I89" s="2">
        <v>8000</v>
      </c>
    </row>
    <row r="90" spans="1:9" x14ac:dyDescent="0.25">
      <c r="A90" s="4">
        <v>43502</v>
      </c>
      <c r="B90" s="16" t="str">
        <f>VLOOKUP(MONTH(A90),Apoio!$F$1:$G$12,2,0)</f>
        <v>Fev</v>
      </c>
      <c r="C90" t="s">
        <v>8</v>
      </c>
      <c r="D90" s="16" t="s">
        <v>63</v>
      </c>
      <c r="E90" t="s">
        <v>78</v>
      </c>
      <c r="F90" s="7">
        <v>54</v>
      </c>
      <c r="G90" s="7">
        <f t="shared" si="1"/>
        <v>5.4</v>
      </c>
      <c r="H90" s="2">
        <f>Tabela1[[#This Row],[VALOR]]-Tabela1[[#This Row],[COMISSÃO]]</f>
        <v>48.6</v>
      </c>
      <c r="I90" s="2">
        <v>8000</v>
      </c>
    </row>
    <row r="91" spans="1:9" x14ac:dyDescent="0.25">
      <c r="A91" s="4">
        <v>43502</v>
      </c>
      <c r="B91" s="16" t="str">
        <f>VLOOKUP(MONTH(A91),Apoio!$F$1:$G$12,2,0)</f>
        <v>Fev</v>
      </c>
      <c r="C91" t="s">
        <v>9</v>
      </c>
      <c r="D91" s="16" t="s">
        <v>24</v>
      </c>
      <c r="E91" t="s">
        <v>77</v>
      </c>
      <c r="F91" s="7">
        <v>300</v>
      </c>
      <c r="G91" s="7">
        <f t="shared" si="1"/>
        <v>30</v>
      </c>
      <c r="H91" s="2">
        <f>Tabela1[[#This Row],[VALOR]]-Tabela1[[#This Row],[COMISSÃO]]</f>
        <v>270</v>
      </c>
      <c r="I91" s="2">
        <v>8000</v>
      </c>
    </row>
    <row r="92" spans="1:9" x14ac:dyDescent="0.25">
      <c r="A92" s="4">
        <v>43502</v>
      </c>
      <c r="B92" s="16" t="str">
        <f>VLOOKUP(MONTH(A92),Apoio!$F$1:$G$12,2,0)</f>
        <v>Fev</v>
      </c>
      <c r="C92" t="s">
        <v>30</v>
      </c>
      <c r="D92" s="16" t="s">
        <v>87</v>
      </c>
      <c r="E92" t="s">
        <v>77</v>
      </c>
      <c r="F92" s="3">
        <v>80</v>
      </c>
      <c r="G92" s="7">
        <f t="shared" si="1"/>
        <v>8</v>
      </c>
      <c r="H92" s="2">
        <f>Tabela1[[#This Row],[VALOR]]-Tabela1[[#This Row],[COMISSÃO]]</f>
        <v>72</v>
      </c>
      <c r="I92" s="2">
        <v>8000</v>
      </c>
    </row>
    <row r="93" spans="1:9" x14ac:dyDescent="0.25">
      <c r="A93" s="4">
        <v>43502</v>
      </c>
      <c r="B93" s="16" t="str">
        <f>VLOOKUP(MONTH(A93),Apoio!$F$1:$G$12,2,0)</f>
        <v>Fev</v>
      </c>
      <c r="C93" t="s">
        <v>31</v>
      </c>
      <c r="D93" s="16" t="s">
        <v>87</v>
      </c>
      <c r="E93" t="s">
        <v>76</v>
      </c>
      <c r="F93" s="3">
        <v>200</v>
      </c>
      <c r="G93" s="7">
        <f t="shared" si="1"/>
        <v>20</v>
      </c>
      <c r="H93" s="2">
        <f>Tabela1[[#This Row],[VALOR]]-Tabela1[[#This Row],[COMISSÃO]]</f>
        <v>180</v>
      </c>
      <c r="I93" s="2">
        <v>8000</v>
      </c>
    </row>
    <row r="94" spans="1:9" x14ac:dyDescent="0.25">
      <c r="A94" s="4">
        <v>43502</v>
      </c>
      <c r="B94" s="16" t="str">
        <f>VLOOKUP(MONTH(A94),Apoio!$F$1:$G$12,2,0)</f>
        <v>Fev</v>
      </c>
      <c r="C94" t="s">
        <v>32</v>
      </c>
      <c r="D94" s="16" t="s">
        <v>87</v>
      </c>
      <c r="E94" t="s">
        <v>78</v>
      </c>
      <c r="F94" s="3">
        <v>70</v>
      </c>
      <c r="G94" s="7">
        <f t="shared" si="1"/>
        <v>7</v>
      </c>
      <c r="H94" s="2">
        <f>Tabela1[[#This Row],[VALOR]]-Tabela1[[#This Row],[COMISSÃO]]</f>
        <v>63</v>
      </c>
      <c r="I94" s="2">
        <v>8000</v>
      </c>
    </row>
    <row r="95" spans="1:9" x14ac:dyDescent="0.25">
      <c r="A95" s="4">
        <v>43502</v>
      </c>
      <c r="B95" s="16" t="str">
        <f>VLOOKUP(MONTH(A95),Apoio!$F$1:$G$12,2,0)</f>
        <v>Fev</v>
      </c>
      <c r="C95" t="s">
        <v>11</v>
      </c>
      <c r="D95" s="16" t="s">
        <v>24</v>
      </c>
      <c r="E95" t="s">
        <v>79</v>
      </c>
      <c r="F95" s="3">
        <v>120</v>
      </c>
      <c r="G95" s="7">
        <f t="shared" si="1"/>
        <v>12</v>
      </c>
      <c r="H95" s="2">
        <f>Tabela1[[#This Row],[VALOR]]-Tabela1[[#This Row],[COMISSÃO]]</f>
        <v>108</v>
      </c>
      <c r="I95" s="2">
        <v>8000</v>
      </c>
    </row>
    <row r="96" spans="1:9" x14ac:dyDescent="0.25">
      <c r="A96" s="4">
        <v>43502</v>
      </c>
      <c r="B96" s="16" t="str">
        <f>VLOOKUP(MONTH(A96),Apoio!$F$1:$G$12,2,0)</f>
        <v>Fev</v>
      </c>
      <c r="C96" t="s">
        <v>29</v>
      </c>
      <c r="D96" s="16" t="s">
        <v>87</v>
      </c>
      <c r="E96" t="s">
        <v>82</v>
      </c>
      <c r="F96" s="3">
        <v>120</v>
      </c>
      <c r="G96" s="7">
        <f t="shared" si="1"/>
        <v>12</v>
      </c>
      <c r="H96" s="2">
        <f>Tabela1[[#This Row],[VALOR]]-Tabela1[[#This Row],[COMISSÃO]]</f>
        <v>108</v>
      </c>
      <c r="I96" s="2">
        <v>8000</v>
      </c>
    </row>
    <row r="97" spans="1:9" x14ac:dyDescent="0.25">
      <c r="A97" s="4">
        <v>43502</v>
      </c>
      <c r="B97" s="16" t="str">
        <f>VLOOKUP(MONTH(A97),Apoio!$F$1:$G$12,2,0)</f>
        <v>Fev</v>
      </c>
      <c r="C97" t="s">
        <v>30</v>
      </c>
      <c r="D97" s="16" t="s">
        <v>87</v>
      </c>
      <c r="E97" t="s">
        <v>84</v>
      </c>
      <c r="F97" s="3">
        <v>80</v>
      </c>
      <c r="G97" s="7">
        <f t="shared" si="1"/>
        <v>8</v>
      </c>
      <c r="H97" s="2">
        <f>Tabela1[[#This Row],[VALOR]]-Tabela1[[#This Row],[COMISSÃO]]</f>
        <v>72</v>
      </c>
      <c r="I97" s="2">
        <v>8000</v>
      </c>
    </row>
    <row r="98" spans="1:9" x14ac:dyDescent="0.25">
      <c r="A98" s="4">
        <v>43502</v>
      </c>
      <c r="B98" s="16" t="str">
        <f>VLOOKUP(MONTH(A98),Apoio!$F$1:$G$12,2,0)</f>
        <v>Fev</v>
      </c>
      <c r="C98" t="s">
        <v>31</v>
      </c>
      <c r="D98" s="16" t="s">
        <v>87</v>
      </c>
      <c r="E98" t="s">
        <v>80</v>
      </c>
      <c r="F98" s="3">
        <v>200</v>
      </c>
      <c r="G98" s="7">
        <f t="shared" si="1"/>
        <v>20</v>
      </c>
      <c r="H98" s="2">
        <f>Tabela1[[#This Row],[VALOR]]-Tabela1[[#This Row],[COMISSÃO]]</f>
        <v>180</v>
      </c>
      <c r="I98" s="2">
        <v>8000</v>
      </c>
    </row>
    <row r="99" spans="1:9" x14ac:dyDescent="0.25">
      <c r="A99" s="4">
        <v>43503</v>
      </c>
      <c r="B99" s="1" t="str">
        <f>VLOOKUP(MONTH(A99),Apoio!$F$1:$G$12,2,0)</f>
        <v>Fev</v>
      </c>
      <c r="C99" t="s">
        <v>10</v>
      </c>
      <c r="D99" s="1" t="s">
        <v>24</v>
      </c>
      <c r="E99" t="s">
        <v>76</v>
      </c>
      <c r="F99" s="7">
        <v>230</v>
      </c>
      <c r="G99" s="7">
        <f t="shared" si="1"/>
        <v>23</v>
      </c>
      <c r="H99" s="2">
        <f>Tabela1[[#This Row],[VALOR]]-Tabela1[[#This Row],[COMISSÃO]]</f>
        <v>207</v>
      </c>
      <c r="I99" s="2">
        <v>8000</v>
      </c>
    </row>
    <row r="100" spans="1:9" x14ac:dyDescent="0.25">
      <c r="A100" s="4">
        <v>43503</v>
      </c>
      <c r="B100" s="1" t="str">
        <f>VLOOKUP(MONTH(A100),Apoio!$F$1:$G$12,2,0)</f>
        <v>Fev</v>
      </c>
      <c r="C100" t="s">
        <v>11</v>
      </c>
      <c r="D100" s="1" t="s">
        <v>24</v>
      </c>
      <c r="E100" t="s">
        <v>77</v>
      </c>
      <c r="F100" s="7">
        <v>120</v>
      </c>
      <c r="G100" s="7">
        <f t="shared" si="1"/>
        <v>12</v>
      </c>
      <c r="H100" s="2">
        <f>Tabela1[[#This Row],[VALOR]]-Tabela1[[#This Row],[COMISSÃO]]</f>
        <v>108</v>
      </c>
      <c r="I100" s="2">
        <v>8000</v>
      </c>
    </row>
    <row r="101" spans="1:9" x14ac:dyDescent="0.25">
      <c r="A101" s="4">
        <v>43503</v>
      </c>
      <c r="B101" s="1" t="str">
        <f>VLOOKUP(MONTH(A101),Apoio!$F$1:$G$12,2,0)</f>
        <v>Fev</v>
      </c>
      <c r="C101" t="s">
        <v>40</v>
      </c>
      <c r="D101" s="1" t="s">
        <v>23</v>
      </c>
      <c r="E101" t="s">
        <v>76</v>
      </c>
      <c r="F101" s="7">
        <v>15</v>
      </c>
      <c r="G101" s="7">
        <f t="shared" si="1"/>
        <v>1.5</v>
      </c>
      <c r="H101" s="2">
        <f>Tabela1[[#This Row],[VALOR]]-Tabela1[[#This Row],[COMISSÃO]]</f>
        <v>13.5</v>
      </c>
      <c r="I101" s="2">
        <v>8000</v>
      </c>
    </row>
    <row r="102" spans="1:9" x14ac:dyDescent="0.25">
      <c r="A102" s="4">
        <v>43503</v>
      </c>
      <c r="B102" s="1" t="str">
        <f>VLOOKUP(MONTH(A102),Apoio!$F$1:$G$12,2,0)</f>
        <v>Fev</v>
      </c>
      <c r="C102" t="s">
        <v>32</v>
      </c>
      <c r="D102" s="1" t="s">
        <v>87</v>
      </c>
      <c r="E102" t="s">
        <v>85</v>
      </c>
      <c r="F102" s="3">
        <v>70</v>
      </c>
      <c r="G102" s="7">
        <f t="shared" si="1"/>
        <v>7</v>
      </c>
      <c r="H102" s="2">
        <f>Tabela1[[#This Row],[VALOR]]-Tabela1[[#This Row],[COMISSÃO]]</f>
        <v>63</v>
      </c>
      <c r="I102" s="2">
        <v>8000</v>
      </c>
    </row>
    <row r="103" spans="1:9" x14ac:dyDescent="0.25">
      <c r="A103" s="4">
        <v>43503</v>
      </c>
      <c r="B103" s="1" t="str">
        <f>VLOOKUP(MONTH(A103),Apoio!$F$1:$G$12,2,0)</f>
        <v>Fev</v>
      </c>
      <c r="C103" t="s">
        <v>11</v>
      </c>
      <c r="D103" s="1" t="s">
        <v>24</v>
      </c>
      <c r="E103" t="s">
        <v>81</v>
      </c>
      <c r="F103" s="3">
        <v>120</v>
      </c>
      <c r="G103" s="7">
        <f t="shared" si="1"/>
        <v>12</v>
      </c>
      <c r="H103" s="2">
        <f>Tabela1[[#This Row],[VALOR]]-Tabela1[[#This Row],[COMISSÃO]]</f>
        <v>108</v>
      </c>
      <c r="I103" s="2">
        <v>8000</v>
      </c>
    </row>
    <row r="104" spans="1:9" x14ac:dyDescent="0.25">
      <c r="A104" s="4">
        <v>43503</v>
      </c>
      <c r="B104" s="1" t="str">
        <f>VLOOKUP(MONTH(A104),Apoio!$F$1:$G$12,2,0)</f>
        <v>Fev</v>
      </c>
      <c r="C104" t="s">
        <v>40</v>
      </c>
      <c r="D104" s="1" t="s">
        <v>23</v>
      </c>
      <c r="E104" t="s">
        <v>83</v>
      </c>
      <c r="F104" s="3">
        <v>15</v>
      </c>
      <c r="G104" s="7">
        <f t="shared" si="1"/>
        <v>1.5</v>
      </c>
      <c r="H104" s="2">
        <f>Tabela1[[#This Row],[VALOR]]-Tabela1[[#This Row],[COMISSÃO]]</f>
        <v>13.5</v>
      </c>
      <c r="I104" s="2">
        <v>8000</v>
      </c>
    </row>
    <row r="105" spans="1:9" x14ac:dyDescent="0.25">
      <c r="A105" s="4">
        <v>43504</v>
      </c>
      <c r="B105" s="1" t="str">
        <f>VLOOKUP(MONTH(A105),Apoio!$F$1:$G$12,2,0)</f>
        <v>Fev</v>
      </c>
      <c r="C105" t="s">
        <v>12</v>
      </c>
      <c r="D105" s="1" t="s">
        <v>26</v>
      </c>
      <c r="E105" t="s">
        <v>78</v>
      </c>
      <c r="F105" s="7">
        <v>15</v>
      </c>
      <c r="G105" s="7">
        <f t="shared" si="1"/>
        <v>1.5</v>
      </c>
      <c r="H105" s="2">
        <f>Tabela1[[#This Row],[VALOR]]-Tabela1[[#This Row],[COMISSÃO]]</f>
        <v>13.5</v>
      </c>
      <c r="I105" s="2">
        <v>8000</v>
      </c>
    </row>
    <row r="106" spans="1:9" x14ac:dyDescent="0.25">
      <c r="A106" s="4">
        <v>43504</v>
      </c>
      <c r="B106" s="1" t="str">
        <f>VLOOKUP(MONTH(A106),Apoio!$F$1:$G$12,2,0)</f>
        <v>Fev</v>
      </c>
      <c r="C106" t="s">
        <v>13</v>
      </c>
      <c r="D106" s="1" t="s">
        <v>26</v>
      </c>
      <c r="E106" t="s">
        <v>79</v>
      </c>
      <c r="F106" s="7">
        <v>120</v>
      </c>
      <c r="G106" s="7">
        <f t="shared" si="1"/>
        <v>12</v>
      </c>
      <c r="H106" s="2">
        <f>Tabela1[[#This Row],[VALOR]]-Tabela1[[#This Row],[COMISSÃO]]</f>
        <v>108</v>
      </c>
      <c r="I106" s="2">
        <v>8000</v>
      </c>
    </row>
    <row r="107" spans="1:9" x14ac:dyDescent="0.25">
      <c r="A107" s="4">
        <v>43504</v>
      </c>
      <c r="B107" s="1" t="str">
        <f>VLOOKUP(MONTH(A107),Apoio!$F$1:$G$12,2,0)</f>
        <v>Fev</v>
      </c>
      <c r="C107" t="s">
        <v>12</v>
      </c>
      <c r="D107" s="1" t="s">
        <v>26</v>
      </c>
      <c r="E107" t="s">
        <v>77</v>
      </c>
      <c r="F107" s="3">
        <v>15</v>
      </c>
      <c r="G107" s="7">
        <f t="shared" si="1"/>
        <v>1.5</v>
      </c>
      <c r="H107" s="2">
        <f>Tabela1[[#This Row],[VALOR]]-Tabela1[[#This Row],[COMISSÃO]]</f>
        <v>13.5</v>
      </c>
      <c r="I107" s="2">
        <v>8000</v>
      </c>
    </row>
    <row r="108" spans="1:9" x14ac:dyDescent="0.25">
      <c r="A108" s="4">
        <v>43504</v>
      </c>
      <c r="B108" s="1" t="str">
        <f>VLOOKUP(MONTH(A108),Apoio!$F$1:$G$12,2,0)</f>
        <v>Fev</v>
      </c>
      <c r="C108" t="s">
        <v>13</v>
      </c>
      <c r="D108" s="1" t="s">
        <v>26</v>
      </c>
      <c r="E108" t="s">
        <v>78</v>
      </c>
      <c r="F108" s="3">
        <v>120</v>
      </c>
      <c r="G108" s="7">
        <f t="shared" si="1"/>
        <v>12</v>
      </c>
      <c r="H108" s="2">
        <f>Tabela1[[#This Row],[VALOR]]-Tabela1[[#This Row],[COMISSÃO]]</f>
        <v>108</v>
      </c>
      <c r="I108" s="2">
        <v>8000</v>
      </c>
    </row>
    <row r="109" spans="1:9" x14ac:dyDescent="0.25">
      <c r="A109" s="4">
        <v>43504</v>
      </c>
      <c r="B109" s="1" t="str">
        <f>VLOOKUP(MONTH(A109),Apoio!$F$1:$G$12,2,0)</f>
        <v>Fev</v>
      </c>
      <c r="C109" t="s">
        <v>41</v>
      </c>
      <c r="D109" s="1" t="s">
        <v>24</v>
      </c>
      <c r="E109" t="s">
        <v>79</v>
      </c>
      <c r="F109" s="3">
        <v>75</v>
      </c>
      <c r="G109" s="7">
        <f t="shared" si="1"/>
        <v>7.5</v>
      </c>
      <c r="H109" s="2">
        <f>Tabela1[[#This Row],[VALOR]]-Tabela1[[#This Row],[COMISSÃO]]</f>
        <v>67.5</v>
      </c>
      <c r="I109" s="2">
        <v>8000</v>
      </c>
    </row>
    <row r="110" spans="1:9" x14ac:dyDescent="0.25">
      <c r="A110" s="4">
        <v>43504</v>
      </c>
      <c r="B110" s="1" t="str">
        <f>VLOOKUP(MONTH(A110),Apoio!$F$1:$G$12,2,0)</f>
        <v>Fev</v>
      </c>
      <c r="C110" t="s">
        <v>18</v>
      </c>
      <c r="D110" s="1" t="s">
        <v>23</v>
      </c>
      <c r="E110" t="s">
        <v>76</v>
      </c>
      <c r="F110" s="3">
        <v>30</v>
      </c>
      <c r="G110" s="7">
        <f t="shared" si="1"/>
        <v>3</v>
      </c>
      <c r="H110" s="2">
        <f>Tabela1[[#This Row],[VALOR]]-Tabela1[[#This Row],[COMISSÃO]]</f>
        <v>27</v>
      </c>
      <c r="I110" s="2">
        <v>8000</v>
      </c>
    </row>
    <row r="111" spans="1:9" x14ac:dyDescent="0.25">
      <c r="A111" s="4">
        <v>43504</v>
      </c>
      <c r="B111" s="1" t="str">
        <f>VLOOKUP(MONTH(A111),Apoio!$F$1:$G$12,2,0)</f>
        <v>Fev</v>
      </c>
      <c r="C111" t="s">
        <v>19</v>
      </c>
      <c r="D111" s="1" t="s">
        <v>26</v>
      </c>
      <c r="E111" t="s">
        <v>79</v>
      </c>
      <c r="F111" s="3">
        <v>70</v>
      </c>
      <c r="G111" s="7">
        <f t="shared" si="1"/>
        <v>7</v>
      </c>
      <c r="H111" s="2">
        <f>Tabela1[[#This Row],[VALOR]]-Tabela1[[#This Row],[COMISSÃO]]</f>
        <v>63</v>
      </c>
      <c r="I111" s="2">
        <v>8000</v>
      </c>
    </row>
    <row r="112" spans="1:9" x14ac:dyDescent="0.25">
      <c r="A112" s="4">
        <v>43507</v>
      </c>
      <c r="B112" s="1" t="str">
        <f>VLOOKUP(MONTH(A112),Apoio!$F$1:$G$12,2,0)</f>
        <v>Fev</v>
      </c>
      <c r="C112" t="s">
        <v>14</v>
      </c>
      <c r="D112" s="1" t="s">
        <v>24</v>
      </c>
      <c r="E112" t="s">
        <v>77</v>
      </c>
      <c r="F112" s="7">
        <v>350</v>
      </c>
      <c r="G112" s="7">
        <f t="shared" si="1"/>
        <v>35</v>
      </c>
      <c r="H112" s="2">
        <f>Tabela1[[#This Row],[VALOR]]-Tabela1[[#This Row],[COMISSÃO]]</f>
        <v>315</v>
      </c>
      <c r="I112" s="2">
        <v>8000</v>
      </c>
    </row>
    <row r="113" spans="1:9" x14ac:dyDescent="0.25">
      <c r="A113" s="4">
        <v>43507</v>
      </c>
      <c r="B113" s="1" t="str">
        <f>VLOOKUP(MONTH(A113),Apoio!$F$1:$G$12,2,0)</f>
        <v>Fev</v>
      </c>
      <c r="C113" t="s">
        <v>41</v>
      </c>
      <c r="D113" s="1" t="s">
        <v>24</v>
      </c>
      <c r="E113" t="s">
        <v>78</v>
      </c>
      <c r="F113" s="7">
        <v>75</v>
      </c>
      <c r="G113" s="7">
        <f t="shared" si="1"/>
        <v>7.5</v>
      </c>
      <c r="H113" s="2">
        <f>Tabela1[[#This Row],[VALOR]]-Tabela1[[#This Row],[COMISSÃO]]</f>
        <v>67.5</v>
      </c>
      <c r="I113" s="2">
        <v>8000</v>
      </c>
    </row>
    <row r="114" spans="1:9" x14ac:dyDescent="0.25">
      <c r="A114" s="4">
        <v>43507</v>
      </c>
      <c r="B114" s="1" t="str">
        <f>VLOOKUP(MONTH(A114),Apoio!$F$1:$G$12,2,0)</f>
        <v>Fev</v>
      </c>
      <c r="C114" t="s">
        <v>18</v>
      </c>
      <c r="D114" s="1" t="s">
        <v>23</v>
      </c>
      <c r="E114" t="s">
        <v>79</v>
      </c>
      <c r="F114" s="7">
        <v>30</v>
      </c>
      <c r="G114" s="7">
        <f t="shared" si="1"/>
        <v>3</v>
      </c>
      <c r="H114" s="2">
        <f>Tabela1[[#This Row],[VALOR]]-Tabela1[[#This Row],[COMISSÃO]]</f>
        <v>27</v>
      </c>
      <c r="I114" s="2">
        <v>8000</v>
      </c>
    </row>
    <row r="115" spans="1:9" x14ac:dyDescent="0.25">
      <c r="A115" s="4">
        <v>43507</v>
      </c>
      <c r="B115" s="1" t="str">
        <f>VLOOKUP(MONTH(A115),Apoio!$F$1:$G$12,2,0)</f>
        <v>Fev</v>
      </c>
      <c r="C115" t="s">
        <v>19</v>
      </c>
      <c r="D115" s="1" t="s">
        <v>26</v>
      </c>
      <c r="E115" t="s">
        <v>79</v>
      </c>
      <c r="F115" s="7">
        <v>70</v>
      </c>
      <c r="G115" s="7">
        <f t="shared" si="1"/>
        <v>7</v>
      </c>
      <c r="H115" s="2">
        <f>Tabela1[[#This Row],[VALOR]]-Tabela1[[#This Row],[COMISSÃO]]</f>
        <v>63</v>
      </c>
      <c r="I115" s="2">
        <v>8000</v>
      </c>
    </row>
    <row r="116" spans="1:9" x14ac:dyDescent="0.25">
      <c r="A116" s="4">
        <v>43507</v>
      </c>
      <c r="B116" s="1" t="str">
        <f>VLOOKUP(MONTH(A116),Apoio!$F$1:$G$12,2,0)</f>
        <v>Fev</v>
      </c>
      <c r="C116" t="s">
        <v>20</v>
      </c>
      <c r="D116" s="1" t="s">
        <v>26</v>
      </c>
      <c r="E116" t="s">
        <v>85</v>
      </c>
      <c r="F116" s="7">
        <v>20</v>
      </c>
      <c r="G116" s="7">
        <f t="shared" si="1"/>
        <v>2</v>
      </c>
      <c r="H116" s="2">
        <f>Tabela1[[#This Row],[VALOR]]-Tabela1[[#This Row],[COMISSÃO]]</f>
        <v>18</v>
      </c>
      <c r="I116" s="2">
        <v>8000</v>
      </c>
    </row>
    <row r="117" spans="1:9" x14ac:dyDescent="0.25">
      <c r="A117" s="4">
        <v>43507</v>
      </c>
      <c r="B117" s="1" t="str">
        <f>VLOOKUP(MONTH(A117),Apoio!$F$1:$G$12,2,0)</f>
        <v>Fev</v>
      </c>
      <c r="C117" t="s">
        <v>20</v>
      </c>
      <c r="D117" s="1" t="s">
        <v>26</v>
      </c>
      <c r="E117" t="s">
        <v>79</v>
      </c>
      <c r="F117" s="3">
        <v>20</v>
      </c>
      <c r="G117" s="7">
        <f t="shared" si="1"/>
        <v>2</v>
      </c>
      <c r="H117" s="2">
        <f>Tabela1[[#This Row],[VALOR]]-Tabela1[[#This Row],[COMISSÃO]]</f>
        <v>18</v>
      </c>
      <c r="I117" s="2">
        <v>8000</v>
      </c>
    </row>
    <row r="118" spans="1:9" x14ac:dyDescent="0.25">
      <c r="A118" s="4">
        <v>43507</v>
      </c>
      <c r="B118" s="1" t="str">
        <f>VLOOKUP(MONTH(A118),Apoio!$F$1:$G$12,2,0)</f>
        <v>Fev</v>
      </c>
      <c r="C118" t="s">
        <v>21</v>
      </c>
      <c r="D118" s="1" t="s">
        <v>26</v>
      </c>
      <c r="E118" t="s">
        <v>78</v>
      </c>
      <c r="F118" s="3">
        <v>50</v>
      </c>
      <c r="G118" s="7">
        <f t="shared" si="1"/>
        <v>5</v>
      </c>
      <c r="H118" s="2">
        <f>Tabela1[[#This Row],[VALOR]]-Tabela1[[#This Row],[COMISSÃO]]</f>
        <v>45</v>
      </c>
      <c r="I118" s="2">
        <v>8000</v>
      </c>
    </row>
    <row r="119" spans="1:9" x14ac:dyDescent="0.25">
      <c r="A119" s="4">
        <v>43507</v>
      </c>
      <c r="B119" s="1" t="str">
        <f>VLOOKUP(MONTH(A119),Apoio!$F$1:$G$12,2,0)</f>
        <v>Fev</v>
      </c>
      <c r="C119" t="s">
        <v>34</v>
      </c>
      <c r="D119" s="1" t="s">
        <v>24</v>
      </c>
      <c r="E119" t="s">
        <v>77</v>
      </c>
      <c r="F119" s="3">
        <v>40</v>
      </c>
      <c r="G119" s="7">
        <f t="shared" si="1"/>
        <v>4</v>
      </c>
      <c r="H119" s="2">
        <f>Tabela1[[#This Row],[VALOR]]-Tabela1[[#This Row],[COMISSÃO]]</f>
        <v>36</v>
      </c>
      <c r="I119" s="2">
        <v>8000</v>
      </c>
    </row>
    <row r="120" spans="1:9" x14ac:dyDescent="0.25">
      <c r="A120" s="4">
        <v>43508</v>
      </c>
      <c r="B120" s="1" t="str">
        <f>VLOOKUP(MONTH(A120),Apoio!$F$1:$G$12,2,0)</f>
        <v>Fev</v>
      </c>
      <c r="C120" t="s">
        <v>21</v>
      </c>
      <c r="D120" s="1" t="s">
        <v>26</v>
      </c>
      <c r="E120" t="s">
        <v>77</v>
      </c>
      <c r="F120" s="7">
        <v>50</v>
      </c>
      <c r="G120" s="7">
        <f t="shared" si="1"/>
        <v>5</v>
      </c>
      <c r="H120" s="2">
        <f>Tabela1[[#This Row],[VALOR]]-Tabela1[[#This Row],[COMISSÃO]]</f>
        <v>45</v>
      </c>
      <c r="I120" s="2">
        <v>8000</v>
      </c>
    </row>
    <row r="121" spans="1:9" x14ac:dyDescent="0.25">
      <c r="A121" s="4">
        <v>43508</v>
      </c>
      <c r="B121" s="1" t="str">
        <f>VLOOKUP(MONTH(A121),Apoio!$F$1:$G$12,2,0)</f>
        <v>Fev</v>
      </c>
      <c r="C121" t="s">
        <v>34</v>
      </c>
      <c r="D121" s="1" t="s">
        <v>24</v>
      </c>
      <c r="E121" t="s">
        <v>78</v>
      </c>
      <c r="F121" s="7">
        <v>40</v>
      </c>
      <c r="G121" s="7">
        <f t="shared" si="1"/>
        <v>4</v>
      </c>
      <c r="H121" s="2">
        <f>Tabela1[[#This Row],[VALOR]]-Tabela1[[#This Row],[COMISSÃO]]</f>
        <v>36</v>
      </c>
      <c r="I121" s="2">
        <v>8000</v>
      </c>
    </row>
    <row r="122" spans="1:9" x14ac:dyDescent="0.25">
      <c r="A122" s="4">
        <v>43508</v>
      </c>
      <c r="B122" s="1" t="str">
        <f>VLOOKUP(MONTH(A122),Apoio!$F$1:$G$12,2,0)</f>
        <v>Fev</v>
      </c>
      <c r="C122" t="s">
        <v>18</v>
      </c>
      <c r="D122" s="1" t="s">
        <v>23</v>
      </c>
      <c r="E122" t="s">
        <v>77</v>
      </c>
      <c r="F122" s="7">
        <v>30</v>
      </c>
      <c r="G122" s="7">
        <f t="shared" si="1"/>
        <v>3</v>
      </c>
      <c r="H122" s="2">
        <f>Tabela1[[#This Row],[VALOR]]-Tabela1[[#This Row],[COMISSÃO]]</f>
        <v>27</v>
      </c>
      <c r="I122" s="2">
        <v>8000</v>
      </c>
    </row>
    <row r="123" spans="1:9" x14ac:dyDescent="0.25">
      <c r="A123" s="4">
        <v>43508</v>
      </c>
      <c r="B123" s="1" t="str">
        <f>VLOOKUP(MONTH(A123),Apoio!$F$1:$G$12,2,0)</f>
        <v>Fev</v>
      </c>
      <c r="C123" t="s">
        <v>18</v>
      </c>
      <c r="D123" s="1" t="s">
        <v>23</v>
      </c>
      <c r="E123" t="s">
        <v>76</v>
      </c>
      <c r="F123" s="3">
        <v>30</v>
      </c>
      <c r="G123" s="7">
        <f t="shared" si="1"/>
        <v>3</v>
      </c>
      <c r="H123" s="2">
        <f>Tabela1[[#This Row],[VALOR]]-Tabela1[[#This Row],[COMISSÃO]]</f>
        <v>27</v>
      </c>
      <c r="I123" s="2">
        <v>8000</v>
      </c>
    </row>
    <row r="124" spans="1:9" x14ac:dyDescent="0.25">
      <c r="A124" s="4">
        <v>43508</v>
      </c>
      <c r="B124" s="1" t="str">
        <f>VLOOKUP(MONTH(A124),Apoio!$F$1:$G$12,2,0)</f>
        <v>Fev</v>
      </c>
      <c r="C124" t="s">
        <v>19</v>
      </c>
      <c r="D124" s="1" t="s">
        <v>26</v>
      </c>
      <c r="E124" t="s">
        <v>77</v>
      </c>
      <c r="F124" s="3">
        <v>70</v>
      </c>
      <c r="G124" s="7">
        <f t="shared" si="1"/>
        <v>7</v>
      </c>
      <c r="H124" s="2">
        <f>Tabela1[[#This Row],[VALOR]]-Tabela1[[#This Row],[COMISSÃO]]</f>
        <v>63</v>
      </c>
      <c r="I124" s="2">
        <v>8000</v>
      </c>
    </row>
    <row r="125" spans="1:9" x14ac:dyDescent="0.25">
      <c r="A125" s="4">
        <v>43509</v>
      </c>
      <c r="B125" s="1" t="str">
        <f>VLOOKUP(MONTH(A125),Apoio!$F$1:$G$12,2,0)</f>
        <v>Fev</v>
      </c>
      <c r="C125" t="s">
        <v>20</v>
      </c>
      <c r="D125" s="1" t="s">
        <v>26</v>
      </c>
      <c r="E125" t="s">
        <v>76</v>
      </c>
      <c r="F125" s="3">
        <v>20</v>
      </c>
      <c r="G125" s="7">
        <f t="shared" si="1"/>
        <v>2</v>
      </c>
      <c r="H125" s="2">
        <f>Tabela1[[#This Row],[VALOR]]-Tabela1[[#This Row],[COMISSÃO]]</f>
        <v>18</v>
      </c>
      <c r="I125" s="2">
        <v>8000</v>
      </c>
    </row>
    <row r="126" spans="1:9" x14ac:dyDescent="0.25">
      <c r="A126" s="4">
        <v>43509</v>
      </c>
      <c r="B126" s="1" t="str">
        <f>VLOOKUP(MONTH(A126),Apoio!$F$1:$G$12,2,0)</f>
        <v>Fev</v>
      </c>
      <c r="C126" t="s">
        <v>21</v>
      </c>
      <c r="D126" s="1" t="s">
        <v>26</v>
      </c>
      <c r="E126" t="s">
        <v>78</v>
      </c>
      <c r="F126" s="3">
        <v>50</v>
      </c>
      <c r="G126" s="7">
        <f t="shared" si="1"/>
        <v>5</v>
      </c>
      <c r="H126" s="2">
        <f>Tabela1[[#This Row],[VALOR]]-Tabela1[[#This Row],[COMISSÃO]]</f>
        <v>45</v>
      </c>
      <c r="I126" s="2">
        <v>8000</v>
      </c>
    </row>
    <row r="127" spans="1:9" x14ac:dyDescent="0.25">
      <c r="A127" s="4">
        <v>43509</v>
      </c>
      <c r="B127" s="1" t="str">
        <f>VLOOKUP(MONTH(A127),Apoio!$F$1:$G$12,2,0)</f>
        <v>Fev</v>
      </c>
      <c r="C127" t="s">
        <v>34</v>
      </c>
      <c r="D127" s="1" t="s">
        <v>24</v>
      </c>
      <c r="E127" t="s">
        <v>79</v>
      </c>
      <c r="F127" s="3">
        <v>40</v>
      </c>
      <c r="G127" s="7">
        <f t="shared" si="1"/>
        <v>4</v>
      </c>
      <c r="H127" s="2">
        <f>Tabela1[[#This Row],[VALOR]]-Tabela1[[#This Row],[COMISSÃO]]</f>
        <v>36</v>
      </c>
      <c r="I127" s="2">
        <v>8000</v>
      </c>
    </row>
    <row r="128" spans="1:9" x14ac:dyDescent="0.25">
      <c r="A128" s="4">
        <v>43509</v>
      </c>
      <c r="B128" s="1" t="str">
        <f>VLOOKUP(MONTH(A128),Apoio!$F$1:$G$12,2,0)</f>
        <v>Fev</v>
      </c>
      <c r="C128" t="s">
        <v>22</v>
      </c>
      <c r="D128" s="1" t="s">
        <v>26</v>
      </c>
      <c r="E128" t="s">
        <v>77</v>
      </c>
      <c r="F128" s="3">
        <v>50</v>
      </c>
      <c r="G128" s="7">
        <f t="shared" si="1"/>
        <v>5</v>
      </c>
      <c r="H128" s="2">
        <f>Tabela1[[#This Row],[VALOR]]-Tabela1[[#This Row],[COMISSÃO]]</f>
        <v>45</v>
      </c>
      <c r="I128" s="2">
        <v>8000</v>
      </c>
    </row>
    <row r="129" spans="1:9" x14ac:dyDescent="0.25">
      <c r="A129" s="4">
        <v>43509</v>
      </c>
      <c r="B129" s="1" t="str">
        <f>VLOOKUP(MONTH(A129),Apoio!$F$1:$G$12,2,0)</f>
        <v>Fev</v>
      </c>
      <c r="C129" t="s">
        <v>35</v>
      </c>
      <c r="D129" s="1" t="s">
        <v>26</v>
      </c>
      <c r="E129" t="s">
        <v>78</v>
      </c>
      <c r="F129" s="3">
        <v>70</v>
      </c>
      <c r="G129" s="7">
        <f t="shared" si="1"/>
        <v>7</v>
      </c>
      <c r="H129" s="2">
        <f>Tabela1[[#This Row],[VALOR]]-Tabela1[[#This Row],[COMISSÃO]]</f>
        <v>63</v>
      </c>
      <c r="I129" s="2">
        <v>8000</v>
      </c>
    </row>
    <row r="130" spans="1:9" x14ac:dyDescent="0.25">
      <c r="A130" s="4">
        <v>43509</v>
      </c>
      <c r="B130" s="1" t="str">
        <f>VLOOKUP(MONTH(A130),Apoio!$F$1:$G$12,2,0)</f>
        <v>Fev</v>
      </c>
      <c r="C130" t="s">
        <v>27</v>
      </c>
      <c r="D130" s="1" t="s">
        <v>87</v>
      </c>
      <c r="E130" t="s">
        <v>79</v>
      </c>
      <c r="F130" s="3">
        <v>50</v>
      </c>
      <c r="G130" s="7">
        <f t="shared" si="1"/>
        <v>5</v>
      </c>
      <c r="H130" s="2">
        <f>Tabela1[[#This Row],[VALOR]]-Tabela1[[#This Row],[COMISSÃO]]</f>
        <v>45</v>
      </c>
      <c r="I130" s="2">
        <v>8000</v>
      </c>
    </row>
    <row r="131" spans="1:9" x14ac:dyDescent="0.25">
      <c r="A131" s="4">
        <v>43510</v>
      </c>
      <c r="B131" s="1" t="str">
        <f>VLOOKUP(MONTH(A131),Apoio!$F$1:$G$12,2,0)</f>
        <v>Fev</v>
      </c>
      <c r="C131" t="s">
        <v>18</v>
      </c>
      <c r="D131" s="1" t="s">
        <v>23</v>
      </c>
      <c r="E131" t="s">
        <v>79</v>
      </c>
      <c r="F131" s="3">
        <v>30</v>
      </c>
      <c r="G131" s="7">
        <f t="shared" ref="G131:G194" si="2">IF(D131="serviço",20%*F131,10%*F131)</f>
        <v>3</v>
      </c>
      <c r="H131" s="2">
        <f>Tabela1[[#This Row],[VALOR]]-Tabela1[[#This Row],[COMISSÃO]]</f>
        <v>27</v>
      </c>
      <c r="I131" s="2">
        <v>8000</v>
      </c>
    </row>
    <row r="132" spans="1:9" x14ac:dyDescent="0.25">
      <c r="A132" s="4">
        <v>43510</v>
      </c>
      <c r="B132" s="1" t="str">
        <f>VLOOKUP(MONTH(A132),Apoio!$F$1:$G$12,2,0)</f>
        <v>Fev</v>
      </c>
      <c r="C132" t="s">
        <v>19</v>
      </c>
      <c r="D132" s="1" t="s">
        <v>26</v>
      </c>
      <c r="E132" t="s">
        <v>85</v>
      </c>
      <c r="F132" s="3">
        <v>70</v>
      </c>
      <c r="G132" s="7">
        <f t="shared" si="2"/>
        <v>7</v>
      </c>
      <c r="H132" s="2">
        <f>Tabela1[[#This Row],[VALOR]]-Tabela1[[#This Row],[COMISSÃO]]</f>
        <v>63</v>
      </c>
      <c r="I132" s="2">
        <v>8000</v>
      </c>
    </row>
    <row r="133" spans="1:9" x14ac:dyDescent="0.25">
      <c r="A133" s="4">
        <v>43511</v>
      </c>
      <c r="B133" s="1" t="str">
        <f>VLOOKUP(MONTH(A133),Apoio!$F$1:$G$12,2,0)</f>
        <v>Fev</v>
      </c>
      <c r="C133" t="s">
        <v>20</v>
      </c>
      <c r="D133" s="1" t="s">
        <v>26</v>
      </c>
      <c r="E133" t="s">
        <v>77</v>
      </c>
      <c r="F133" s="3">
        <v>20</v>
      </c>
      <c r="G133" s="7">
        <f t="shared" si="2"/>
        <v>2</v>
      </c>
      <c r="H133" s="2">
        <f>Tabela1[[#This Row],[VALOR]]-Tabela1[[#This Row],[COMISSÃO]]</f>
        <v>18</v>
      </c>
      <c r="I133" s="2">
        <v>8000</v>
      </c>
    </row>
    <row r="134" spans="1:9" x14ac:dyDescent="0.25">
      <c r="A134" s="4">
        <v>43511</v>
      </c>
      <c r="B134" s="1" t="str">
        <f>VLOOKUP(MONTH(A134),Apoio!$F$1:$G$12,2,0)</f>
        <v>Fev</v>
      </c>
      <c r="C134" t="s">
        <v>21</v>
      </c>
      <c r="D134" s="1" t="s">
        <v>26</v>
      </c>
      <c r="E134" t="s">
        <v>78</v>
      </c>
      <c r="F134" s="3">
        <v>50</v>
      </c>
      <c r="G134" s="7">
        <f t="shared" si="2"/>
        <v>5</v>
      </c>
      <c r="H134" s="2">
        <f>Tabela1[[#This Row],[VALOR]]-Tabela1[[#This Row],[COMISSÃO]]</f>
        <v>45</v>
      </c>
      <c r="I134" s="2">
        <v>8000</v>
      </c>
    </row>
    <row r="135" spans="1:9" x14ac:dyDescent="0.25">
      <c r="A135" s="4">
        <v>43511</v>
      </c>
      <c r="B135" s="1" t="str">
        <f>VLOOKUP(MONTH(A135),Apoio!$F$1:$G$12,2,0)</f>
        <v>Fev</v>
      </c>
      <c r="C135" t="s">
        <v>34</v>
      </c>
      <c r="D135" s="1" t="s">
        <v>24</v>
      </c>
      <c r="E135" t="s">
        <v>77</v>
      </c>
      <c r="F135" s="3">
        <v>40</v>
      </c>
      <c r="G135" s="7">
        <f t="shared" si="2"/>
        <v>4</v>
      </c>
      <c r="H135" s="2">
        <f>Tabela1[[#This Row],[VALOR]]-Tabela1[[#This Row],[COMISSÃO]]</f>
        <v>36</v>
      </c>
      <c r="I135" s="2">
        <v>8000</v>
      </c>
    </row>
    <row r="136" spans="1:9" x14ac:dyDescent="0.25">
      <c r="A136" s="4">
        <v>43511</v>
      </c>
      <c r="B136" s="1" t="str">
        <f>VLOOKUP(MONTH(A136),Apoio!$F$1:$G$12,2,0)</f>
        <v>Fev</v>
      </c>
      <c r="C136" t="s">
        <v>18</v>
      </c>
      <c r="D136" s="1" t="s">
        <v>23</v>
      </c>
      <c r="E136" t="s">
        <v>78</v>
      </c>
      <c r="F136" s="3">
        <v>30</v>
      </c>
      <c r="G136" s="7">
        <f t="shared" si="2"/>
        <v>3</v>
      </c>
      <c r="H136" s="2">
        <f>Tabela1[[#This Row],[VALOR]]-Tabela1[[#This Row],[COMISSÃO]]</f>
        <v>27</v>
      </c>
      <c r="I136" s="2">
        <v>8000</v>
      </c>
    </row>
    <row r="137" spans="1:9" x14ac:dyDescent="0.25">
      <c r="A137" s="4">
        <v>43511</v>
      </c>
      <c r="B137" s="1" t="str">
        <f>VLOOKUP(MONTH(A137),Apoio!$F$1:$G$12,2,0)</f>
        <v>Fev</v>
      </c>
      <c r="C137" t="s">
        <v>19</v>
      </c>
      <c r="D137" s="1" t="s">
        <v>26</v>
      </c>
      <c r="E137" t="s">
        <v>79</v>
      </c>
      <c r="F137" s="3">
        <v>70</v>
      </c>
      <c r="G137" s="7">
        <f t="shared" si="2"/>
        <v>7</v>
      </c>
      <c r="H137" s="2">
        <f>Tabela1[[#This Row],[VALOR]]-Tabela1[[#This Row],[COMISSÃO]]</f>
        <v>63</v>
      </c>
      <c r="I137" s="2">
        <v>8000</v>
      </c>
    </row>
    <row r="138" spans="1:9" x14ac:dyDescent="0.25">
      <c r="A138" s="4">
        <v>43514</v>
      </c>
      <c r="B138" s="1" t="str">
        <f>VLOOKUP(MONTH(A138),Apoio!$F$1:$G$12,2,0)</f>
        <v>Fev</v>
      </c>
      <c r="C138" t="s">
        <v>20</v>
      </c>
      <c r="D138" s="1" t="s">
        <v>26</v>
      </c>
      <c r="E138" t="s">
        <v>76</v>
      </c>
      <c r="F138" s="3">
        <v>20</v>
      </c>
      <c r="G138" s="7">
        <f t="shared" si="2"/>
        <v>2</v>
      </c>
      <c r="H138" s="2">
        <f>Tabela1[[#This Row],[VALOR]]-Tabela1[[#This Row],[COMISSÃO]]</f>
        <v>18</v>
      </c>
      <c r="I138" s="2">
        <v>8000</v>
      </c>
    </row>
    <row r="139" spans="1:9" x14ac:dyDescent="0.25">
      <c r="A139" s="4">
        <v>43514</v>
      </c>
      <c r="B139" s="1" t="str">
        <f>VLOOKUP(MONTH(A139),Apoio!$F$1:$G$12,2,0)</f>
        <v>Fev</v>
      </c>
      <c r="C139" t="s">
        <v>21</v>
      </c>
      <c r="D139" s="1" t="s">
        <v>26</v>
      </c>
      <c r="E139" t="s">
        <v>79</v>
      </c>
      <c r="F139" s="3">
        <v>50</v>
      </c>
      <c r="G139" s="7">
        <f t="shared" si="2"/>
        <v>5</v>
      </c>
      <c r="H139" s="2">
        <f>Tabela1[[#This Row],[VALOR]]-Tabela1[[#This Row],[COMISSÃO]]</f>
        <v>45</v>
      </c>
      <c r="I139" s="2">
        <v>8000</v>
      </c>
    </row>
    <row r="140" spans="1:9" x14ac:dyDescent="0.25">
      <c r="A140" s="4">
        <v>43514</v>
      </c>
      <c r="B140" s="1" t="str">
        <f>VLOOKUP(MONTH(A140),Apoio!$F$1:$G$12,2,0)</f>
        <v>Fev</v>
      </c>
      <c r="C140" t="s">
        <v>34</v>
      </c>
      <c r="D140" s="1" t="s">
        <v>24</v>
      </c>
      <c r="E140" t="s">
        <v>79</v>
      </c>
      <c r="F140" s="3">
        <v>40</v>
      </c>
      <c r="G140" s="7">
        <f t="shared" si="2"/>
        <v>4</v>
      </c>
      <c r="H140" s="2">
        <f>Tabela1[[#This Row],[VALOR]]-Tabela1[[#This Row],[COMISSÃO]]</f>
        <v>36</v>
      </c>
      <c r="I140" s="2">
        <v>8000</v>
      </c>
    </row>
    <row r="141" spans="1:9" x14ac:dyDescent="0.25">
      <c r="A141" s="4">
        <v>43514</v>
      </c>
      <c r="B141" s="1" t="str">
        <f>VLOOKUP(MONTH(A141),Apoio!$F$1:$G$12,2,0)</f>
        <v>Fev</v>
      </c>
      <c r="C141" t="s">
        <v>9</v>
      </c>
      <c r="D141" s="1" t="s">
        <v>24</v>
      </c>
      <c r="E141" t="s">
        <v>78</v>
      </c>
      <c r="F141" s="3">
        <v>300</v>
      </c>
      <c r="G141" s="7">
        <f t="shared" si="2"/>
        <v>30</v>
      </c>
      <c r="H141" s="2">
        <f>Tabela1[[#This Row],[VALOR]]-Tabela1[[#This Row],[COMISSÃO]]</f>
        <v>270</v>
      </c>
      <c r="I141" s="2">
        <v>8000</v>
      </c>
    </row>
    <row r="142" spans="1:9" x14ac:dyDescent="0.25">
      <c r="A142" s="4">
        <v>43515</v>
      </c>
      <c r="B142" s="1" t="str">
        <f>VLOOKUP(MONTH(A142),Apoio!$F$1:$G$12,2,0)</f>
        <v>Fev</v>
      </c>
      <c r="C142" t="s">
        <v>10</v>
      </c>
      <c r="D142" s="1" t="s">
        <v>24</v>
      </c>
      <c r="E142" t="s">
        <v>77</v>
      </c>
      <c r="F142" s="3">
        <v>230</v>
      </c>
      <c r="G142" s="7">
        <f t="shared" si="2"/>
        <v>23</v>
      </c>
      <c r="H142" s="2">
        <f>Tabela1[[#This Row],[VALOR]]-Tabela1[[#This Row],[COMISSÃO]]</f>
        <v>207</v>
      </c>
      <c r="I142" s="2">
        <v>8000</v>
      </c>
    </row>
    <row r="143" spans="1:9" x14ac:dyDescent="0.25">
      <c r="A143" s="4">
        <v>43515</v>
      </c>
      <c r="B143" s="1" t="str">
        <f>VLOOKUP(MONTH(A143),Apoio!$F$1:$G$12,2,0)</f>
        <v>Fev</v>
      </c>
      <c r="C143" t="s">
        <v>11</v>
      </c>
      <c r="D143" s="1" t="s">
        <v>24</v>
      </c>
      <c r="E143" t="s">
        <v>76</v>
      </c>
      <c r="F143" s="3">
        <v>120</v>
      </c>
      <c r="G143" s="7">
        <f t="shared" si="2"/>
        <v>12</v>
      </c>
      <c r="H143" s="2">
        <f>Tabela1[[#This Row],[VALOR]]-Tabela1[[#This Row],[COMISSÃO]]</f>
        <v>108</v>
      </c>
      <c r="I143" s="2">
        <v>8000</v>
      </c>
    </row>
    <row r="144" spans="1:9" x14ac:dyDescent="0.25">
      <c r="A144" s="4">
        <v>43516</v>
      </c>
      <c r="B144" s="1" t="str">
        <f>VLOOKUP(MONTH(A144),Apoio!$F$1:$G$12,2,0)</f>
        <v>Fev</v>
      </c>
      <c r="C144" t="s">
        <v>40</v>
      </c>
      <c r="D144" s="1" t="s">
        <v>23</v>
      </c>
      <c r="E144" t="s">
        <v>76</v>
      </c>
      <c r="F144" s="3">
        <v>15</v>
      </c>
      <c r="G144" s="7">
        <f t="shared" si="2"/>
        <v>1.5</v>
      </c>
      <c r="H144" s="2">
        <f>Tabela1[[#This Row],[VALOR]]-Tabela1[[#This Row],[COMISSÃO]]</f>
        <v>13.5</v>
      </c>
      <c r="I144" s="2">
        <v>8000</v>
      </c>
    </row>
    <row r="145" spans="1:9" x14ac:dyDescent="0.25">
      <c r="A145" s="4">
        <v>43516</v>
      </c>
      <c r="B145" s="1" t="str">
        <f>VLOOKUP(MONTH(A145),Apoio!$F$1:$G$12,2,0)</f>
        <v>Fev</v>
      </c>
      <c r="C145" t="s">
        <v>12</v>
      </c>
      <c r="D145" s="1" t="s">
        <v>26</v>
      </c>
      <c r="E145" t="s">
        <v>78</v>
      </c>
      <c r="F145" s="3">
        <v>15</v>
      </c>
      <c r="G145" s="7">
        <f t="shared" si="2"/>
        <v>1.5</v>
      </c>
      <c r="H145" s="2">
        <f>Tabela1[[#This Row],[VALOR]]-Tabela1[[#This Row],[COMISSÃO]]</f>
        <v>13.5</v>
      </c>
      <c r="I145" s="2">
        <v>8000</v>
      </c>
    </row>
    <row r="146" spans="1:9" x14ac:dyDescent="0.25">
      <c r="A146" s="4">
        <v>43516</v>
      </c>
      <c r="B146" s="1" t="str">
        <f>VLOOKUP(MONTH(A146),Apoio!$F$1:$G$12,2,0)</f>
        <v>Fev</v>
      </c>
      <c r="C146" t="s">
        <v>13</v>
      </c>
      <c r="D146" s="1" t="s">
        <v>26</v>
      </c>
      <c r="E146" t="s">
        <v>76</v>
      </c>
      <c r="F146" s="3">
        <v>120</v>
      </c>
      <c r="G146" s="7">
        <f t="shared" si="2"/>
        <v>12</v>
      </c>
      <c r="H146" s="2">
        <f>Tabela1[[#This Row],[VALOR]]-Tabela1[[#This Row],[COMISSÃO]]</f>
        <v>108</v>
      </c>
      <c r="I146" s="2">
        <v>8000</v>
      </c>
    </row>
    <row r="147" spans="1:9" x14ac:dyDescent="0.25">
      <c r="A147" s="4">
        <v>43516</v>
      </c>
      <c r="B147" s="1" t="str">
        <f>VLOOKUP(MONTH(A147),Apoio!$F$1:$G$12,2,0)</f>
        <v>Fev</v>
      </c>
      <c r="C147" t="s">
        <v>14</v>
      </c>
      <c r="D147" s="1" t="s">
        <v>24</v>
      </c>
      <c r="E147" t="s">
        <v>77</v>
      </c>
      <c r="F147" s="3">
        <v>350</v>
      </c>
      <c r="G147" s="7">
        <f t="shared" si="2"/>
        <v>35</v>
      </c>
      <c r="H147" s="2">
        <f>Tabela1[[#This Row],[VALOR]]-Tabela1[[#This Row],[COMISSÃO]]</f>
        <v>315</v>
      </c>
      <c r="I147" s="2">
        <v>8000</v>
      </c>
    </row>
    <row r="148" spans="1:9" x14ac:dyDescent="0.25">
      <c r="A148" s="4">
        <v>43516</v>
      </c>
      <c r="B148" s="1" t="str">
        <f>VLOOKUP(MONTH(A148),Apoio!$F$1:$G$12,2,0)</f>
        <v>Fev</v>
      </c>
      <c r="C148" t="s">
        <v>15</v>
      </c>
      <c r="D148" s="1" t="s">
        <v>24</v>
      </c>
      <c r="E148" t="s">
        <v>76</v>
      </c>
      <c r="F148" s="3">
        <v>140</v>
      </c>
      <c r="G148" s="7">
        <f t="shared" si="2"/>
        <v>14</v>
      </c>
      <c r="H148" s="2">
        <f>Tabela1[[#This Row],[VALOR]]-Tabela1[[#This Row],[COMISSÃO]]</f>
        <v>126</v>
      </c>
      <c r="I148" s="2">
        <v>8000</v>
      </c>
    </row>
    <row r="149" spans="1:9" x14ac:dyDescent="0.25">
      <c r="A149" s="4">
        <v>43517</v>
      </c>
      <c r="B149" s="1" t="str">
        <f>VLOOKUP(MONTH(A149),Apoio!$F$1:$G$12,2,0)</f>
        <v>Fev</v>
      </c>
      <c r="C149" t="s">
        <v>16</v>
      </c>
      <c r="D149" s="1" t="s">
        <v>24</v>
      </c>
      <c r="E149" t="s">
        <v>78</v>
      </c>
      <c r="F149" s="3">
        <v>190</v>
      </c>
      <c r="G149" s="7">
        <f t="shared" si="2"/>
        <v>19</v>
      </c>
      <c r="H149" s="2">
        <f>Tabela1[[#This Row],[VALOR]]-Tabela1[[#This Row],[COMISSÃO]]</f>
        <v>171</v>
      </c>
      <c r="I149" s="2">
        <v>8000</v>
      </c>
    </row>
    <row r="150" spans="1:9" x14ac:dyDescent="0.25">
      <c r="A150" s="4">
        <v>43517</v>
      </c>
      <c r="B150" s="1" t="str">
        <f>VLOOKUP(MONTH(A150),Apoio!$F$1:$G$12,2,0)</f>
        <v>Fev</v>
      </c>
      <c r="C150" t="s">
        <v>17</v>
      </c>
      <c r="D150" s="1" t="s">
        <v>24</v>
      </c>
      <c r="E150" t="s">
        <v>79</v>
      </c>
      <c r="F150" s="3">
        <v>130</v>
      </c>
      <c r="G150" s="7">
        <f t="shared" si="2"/>
        <v>13</v>
      </c>
      <c r="H150" s="2">
        <f>Tabela1[[#This Row],[VALOR]]-Tabela1[[#This Row],[COMISSÃO]]</f>
        <v>117</v>
      </c>
      <c r="I150" s="2">
        <v>8000</v>
      </c>
    </row>
    <row r="151" spans="1:9" x14ac:dyDescent="0.25">
      <c r="A151" s="4">
        <v>43517</v>
      </c>
      <c r="B151" s="1" t="str">
        <f>VLOOKUP(MONTH(A151),Apoio!$F$1:$G$12,2,0)</f>
        <v>Fev</v>
      </c>
      <c r="C151" t="s">
        <v>27</v>
      </c>
      <c r="D151" s="1" t="s">
        <v>87</v>
      </c>
      <c r="E151" t="s">
        <v>77</v>
      </c>
      <c r="F151" s="3">
        <v>50</v>
      </c>
      <c r="G151" s="7">
        <f t="shared" si="2"/>
        <v>5</v>
      </c>
      <c r="H151" s="2">
        <f>Tabela1[[#This Row],[VALOR]]-Tabela1[[#This Row],[COMISSÃO]]</f>
        <v>45</v>
      </c>
      <c r="I151" s="2">
        <v>8000</v>
      </c>
    </row>
    <row r="152" spans="1:9" x14ac:dyDescent="0.25">
      <c r="A152" s="4">
        <v>43517</v>
      </c>
      <c r="B152" s="1" t="str">
        <f>VLOOKUP(MONTH(A152),Apoio!$F$1:$G$12,2,0)</f>
        <v>Fev</v>
      </c>
      <c r="C152" t="s">
        <v>28</v>
      </c>
      <c r="D152" s="1" t="s">
        <v>87</v>
      </c>
      <c r="E152" t="s">
        <v>78</v>
      </c>
      <c r="F152" s="3">
        <v>50</v>
      </c>
      <c r="G152" s="7">
        <f t="shared" si="2"/>
        <v>5</v>
      </c>
      <c r="H152" s="2">
        <f>Tabela1[[#This Row],[VALOR]]-Tabela1[[#This Row],[COMISSÃO]]</f>
        <v>45</v>
      </c>
      <c r="I152" s="2">
        <v>8000</v>
      </c>
    </row>
    <row r="153" spans="1:9" x14ac:dyDescent="0.25">
      <c r="A153" s="4">
        <v>43517</v>
      </c>
      <c r="B153" s="1" t="str">
        <f>VLOOKUP(MONTH(A153),Apoio!$F$1:$G$12,2,0)</f>
        <v>Fev</v>
      </c>
      <c r="C153" t="s">
        <v>29</v>
      </c>
      <c r="D153" s="1" t="s">
        <v>87</v>
      </c>
      <c r="E153" t="s">
        <v>79</v>
      </c>
      <c r="F153" s="3">
        <v>120</v>
      </c>
      <c r="G153" s="7">
        <f t="shared" si="2"/>
        <v>12</v>
      </c>
      <c r="H153" s="2">
        <f>Tabela1[[#This Row],[VALOR]]-Tabela1[[#This Row],[COMISSÃO]]</f>
        <v>108</v>
      </c>
      <c r="I153" s="2">
        <v>8000</v>
      </c>
    </row>
    <row r="154" spans="1:9" x14ac:dyDescent="0.25">
      <c r="A154" s="4">
        <v>43517</v>
      </c>
      <c r="B154" s="1" t="str">
        <f>VLOOKUP(MONTH(A154),Apoio!$F$1:$G$12,2,0)</f>
        <v>Fev</v>
      </c>
      <c r="C154" t="s">
        <v>30</v>
      </c>
      <c r="D154" s="1" t="s">
        <v>87</v>
      </c>
      <c r="E154" t="s">
        <v>76</v>
      </c>
      <c r="F154" s="3">
        <v>80</v>
      </c>
      <c r="G154" s="7">
        <f t="shared" si="2"/>
        <v>8</v>
      </c>
      <c r="H154" s="2">
        <f>Tabela1[[#This Row],[VALOR]]-Tabela1[[#This Row],[COMISSÃO]]</f>
        <v>72</v>
      </c>
      <c r="I154" s="2">
        <v>8000</v>
      </c>
    </row>
    <row r="155" spans="1:9" x14ac:dyDescent="0.25">
      <c r="A155" s="4">
        <v>43517</v>
      </c>
      <c r="B155" s="1" t="str">
        <f>VLOOKUP(MONTH(A155),Apoio!$F$1:$G$12,2,0)</f>
        <v>Fev</v>
      </c>
      <c r="C155" t="s">
        <v>31</v>
      </c>
      <c r="D155" s="1" t="s">
        <v>87</v>
      </c>
      <c r="E155" t="s">
        <v>79</v>
      </c>
      <c r="F155" s="3">
        <v>200</v>
      </c>
      <c r="G155" s="7">
        <f t="shared" si="2"/>
        <v>20</v>
      </c>
      <c r="H155" s="2">
        <f>Tabela1[[#This Row],[VALOR]]-Tabela1[[#This Row],[COMISSÃO]]</f>
        <v>180</v>
      </c>
      <c r="I155" s="2">
        <v>8000</v>
      </c>
    </row>
    <row r="156" spans="1:9" x14ac:dyDescent="0.25">
      <c r="A156" s="4">
        <v>43517</v>
      </c>
      <c r="B156" s="1" t="str">
        <f>VLOOKUP(MONTH(A156),Apoio!$F$1:$G$12,2,0)</f>
        <v>Fev</v>
      </c>
      <c r="C156" t="s">
        <v>32</v>
      </c>
      <c r="D156" s="1" t="s">
        <v>87</v>
      </c>
      <c r="E156" t="s">
        <v>79</v>
      </c>
      <c r="F156" s="3">
        <v>70</v>
      </c>
      <c r="G156" s="7">
        <f t="shared" si="2"/>
        <v>7</v>
      </c>
      <c r="H156" s="2">
        <f>Tabela1[[#This Row],[VALOR]]-Tabela1[[#This Row],[COMISSÃO]]</f>
        <v>63</v>
      </c>
      <c r="I156" s="2">
        <v>8000</v>
      </c>
    </row>
    <row r="157" spans="1:9" x14ac:dyDescent="0.25">
      <c r="A157" s="4">
        <v>43517</v>
      </c>
      <c r="B157" s="1" t="str">
        <f>VLOOKUP(MONTH(A157),Apoio!$F$1:$G$12,2,0)</f>
        <v>Fev</v>
      </c>
      <c r="C157" t="s">
        <v>11</v>
      </c>
      <c r="D157" s="1" t="s">
        <v>24</v>
      </c>
      <c r="E157" t="s">
        <v>78</v>
      </c>
      <c r="F157" s="3">
        <v>120</v>
      </c>
      <c r="G157" s="7">
        <f t="shared" si="2"/>
        <v>12</v>
      </c>
      <c r="H157" s="2">
        <f>Tabela1[[#This Row],[VALOR]]-Tabela1[[#This Row],[COMISSÃO]]</f>
        <v>108</v>
      </c>
      <c r="I157" s="2">
        <v>8000</v>
      </c>
    </row>
    <row r="158" spans="1:9" x14ac:dyDescent="0.25">
      <c r="A158" s="4">
        <v>43517</v>
      </c>
      <c r="B158" s="1" t="str">
        <f>VLOOKUP(MONTH(A158),Apoio!$F$1:$G$12,2,0)</f>
        <v>Fev</v>
      </c>
      <c r="C158" t="s">
        <v>40</v>
      </c>
      <c r="D158" s="1" t="s">
        <v>23</v>
      </c>
      <c r="E158" t="s">
        <v>77</v>
      </c>
      <c r="F158" s="3">
        <v>15</v>
      </c>
      <c r="G158" s="7">
        <f t="shared" si="2"/>
        <v>1.5</v>
      </c>
      <c r="H158" s="2">
        <f>Tabela1[[#This Row],[VALOR]]-Tabela1[[#This Row],[COMISSÃO]]</f>
        <v>13.5</v>
      </c>
      <c r="I158" s="2">
        <v>8000</v>
      </c>
    </row>
    <row r="159" spans="1:9" x14ac:dyDescent="0.25">
      <c r="A159" s="4">
        <v>43518</v>
      </c>
      <c r="B159" s="1" t="str">
        <f>VLOOKUP(MONTH(A159),Apoio!$F$1:$G$12,2,0)</f>
        <v>Fev</v>
      </c>
      <c r="C159" t="s">
        <v>12</v>
      </c>
      <c r="D159" s="1" t="s">
        <v>26</v>
      </c>
      <c r="E159" t="s">
        <v>76</v>
      </c>
      <c r="F159" s="3">
        <v>15</v>
      </c>
      <c r="G159" s="7">
        <f t="shared" si="2"/>
        <v>1.5</v>
      </c>
      <c r="H159" s="2">
        <f>Tabela1[[#This Row],[VALOR]]-Tabela1[[#This Row],[COMISSÃO]]</f>
        <v>13.5</v>
      </c>
      <c r="I159" s="2">
        <v>8000</v>
      </c>
    </row>
    <row r="160" spans="1:9" x14ac:dyDescent="0.25">
      <c r="A160" s="4">
        <v>43518</v>
      </c>
      <c r="B160" s="1" t="str">
        <f>VLOOKUP(MONTH(A160),Apoio!$F$1:$G$12,2,0)</f>
        <v>Fev</v>
      </c>
      <c r="C160" t="s">
        <v>13</v>
      </c>
      <c r="D160" s="1" t="s">
        <v>26</v>
      </c>
      <c r="E160" t="s">
        <v>77</v>
      </c>
      <c r="F160" s="3">
        <v>120</v>
      </c>
      <c r="G160" s="7">
        <f t="shared" si="2"/>
        <v>12</v>
      </c>
      <c r="H160" s="2">
        <f>Tabela1[[#This Row],[VALOR]]-Tabela1[[#This Row],[COMISSÃO]]</f>
        <v>108</v>
      </c>
      <c r="I160" s="2">
        <v>8000</v>
      </c>
    </row>
    <row r="161" spans="1:9" x14ac:dyDescent="0.25">
      <c r="A161" s="4">
        <v>43518</v>
      </c>
      <c r="B161" s="1" t="str">
        <f>VLOOKUP(MONTH(A161),Apoio!$F$1:$G$12,2,0)</f>
        <v>Fev</v>
      </c>
      <c r="C161" t="s">
        <v>41</v>
      </c>
      <c r="D161" s="1" t="s">
        <v>24</v>
      </c>
      <c r="E161" t="s">
        <v>76</v>
      </c>
      <c r="F161" s="3">
        <v>75</v>
      </c>
      <c r="G161" s="7">
        <f t="shared" si="2"/>
        <v>7.5</v>
      </c>
      <c r="H161" s="2">
        <f>Tabela1[[#This Row],[VALOR]]-Tabela1[[#This Row],[COMISSÃO]]</f>
        <v>67.5</v>
      </c>
      <c r="I161" s="2">
        <v>8000</v>
      </c>
    </row>
    <row r="162" spans="1:9" x14ac:dyDescent="0.25">
      <c r="A162" s="4">
        <v>43518</v>
      </c>
      <c r="B162" s="1" t="str">
        <f>VLOOKUP(MONTH(A162),Apoio!$F$1:$G$12,2,0)</f>
        <v>Fev</v>
      </c>
      <c r="C162" t="s">
        <v>18</v>
      </c>
      <c r="D162" s="1" t="s">
        <v>23</v>
      </c>
      <c r="E162" t="s">
        <v>76</v>
      </c>
      <c r="F162" s="3">
        <v>30</v>
      </c>
      <c r="G162" s="7">
        <f t="shared" si="2"/>
        <v>3</v>
      </c>
      <c r="H162" s="2">
        <f>Tabela1[[#This Row],[VALOR]]-Tabela1[[#This Row],[COMISSÃO]]</f>
        <v>27</v>
      </c>
      <c r="I162" s="2">
        <v>8000</v>
      </c>
    </row>
    <row r="163" spans="1:9" x14ac:dyDescent="0.25">
      <c r="A163" s="4">
        <v>43521</v>
      </c>
      <c r="B163" s="1" t="str">
        <f>VLOOKUP(MONTH(A163),Apoio!$F$1:$G$12,2,0)</f>
        <v>Fev</v>
      </c>
      <c r="C163" t="s">
        <v>19</v>
      </c>
      <c r="D163" s="1" t="s">
        <v>26</v>
      </c>
      <c r="E163" t="s">
        <v>78</v>
      </c>
      <c r="F163" s="3">
        <v>70</v>
      </c>
      <c r="G163" s="7">
        <f t="shared" si="2"/>
        <v>7</v>
      </c>
      <c r="H163" s="2">
        <f>Tabela1[[#This Row],[VALOR]]-Tabela1[[#This Row],[COMISSÃO]]</f>
        <v>63</v>
      </c>
      <c r="I163" s="2">
        <v>8000</v>
      </c>
    </row>
    <row r="164" spans="1:9" x14ac:dyDescent="0.25">
      <c r="A164" s="4">
        <v>43521</v>
      </c>
      <c r="B164" s="1" t="str">
        <f>VLOOKUP(MONTH(A164),Apoio!$F$1:$G$12,2,0)</f>
        <v>Fev</v>
      </c>
      <c r="C164" t="s">
        <v>20</v>
      </c>
      <c r="D164" s="1" t="s">
        <v>26</v>
      </c>
      <c r="E164" t="s">
        <v>79</v>
      </c>
      <c r="F164" s="3">
        <v>20</v>
      </c>
      <c r="G164" s="7">
        <f t="shared" si="2"/>
        <v>2</v>
      </c>
      <c r="H164" s="2">
        <f>Tabela1[[#This Row],[VALOR]]-Tabela1[[#This Row],[COMISSÃO]]</f>
        <v>18</v>
      </c>
      <c r="I164" s="2">
        <v>8000</v>
      </c>
    </row>
    <row r="165" spans="1:9" x14ac:dyDescent="0.25">
      <c r="A165" s="4">
        <v>43521</v>
      </c>
      <c r="B165" s="1" t="str">
        <f>VLOOKUP(MONTH(A165),Apoio!$F$1:$G$12,2,0)</f>
        <v>Fev</v>
      </c>
      <c r="C165" t="s">
        <v>21</v>
      </c>
      <c r="D165" s="1" t="s">
        <v>26</v>
      </c>
      <c r="E165" t="s">
        <v>77</v>
      </c>
      <c r="F165" s="3">
        <v>50</v>
      </c>
      <c r="G165" s="7">
        <f t="shared" si="2"/>
        <v>5</v>
      </c>
      <c r="H165" s="2">
        <f>Tabela1[[#This Row],[VALOR]]-Tabela1[[#This Row],[COMISSÃO]]</f>
        <v>45</v>
      </c>
      <c r="I165" s="2">
        <v>8000</v>
      </c>
    </row>
    <row r="166" spans="1:9" x14ac:dyDescent="0.25">
      <c r="A166" s="4">
        <v>43522</v>
      </c>
      <c r="B166" s="1" t="str">
        <f>VLOOKUP(MONTH(A166),Apoio!$F$1:$G$12,2,0)</f>
        <v>Fev</v>
      </c>
      <c r="C166" t="s">
        <v>34</v>
      </c>
      <c r="D166" s="1" t="s">
        <v>24</v>
      </c>
      <c r="E166" t="s">
        <v>78</v>
      </c>
      <c r="F166" s="3">
        <v>40</v>
      </c>
      <c r="G166" s="7">
        <f t="shared" si="2"/>
        <v>4</v>
      </c>
      <c r="H166" s="2">
        <f>Tabela1[[#This Row],[VALOR]]-Tabela1[[#This Row],[COMISSÃO]]</f>
        <v>36</v>
      </c>
      <c r="I166" s="2">
        <v>8000</v>
      </c>
    </row>
    <row r="167" spans="1:9" x14ac:dyDescent="0.25">
      <c r="A167" s="4">
        <v>43522</v>
      </c>
      <c r="B167" s="1" t="str">
        <f>VLOOKUP(MONTH(A167),Apoio!$F$1:$G$12,2,0)</f>
        <v>Fev</v>
      </c>
      <c r="C167" t="s">
        <v>18</v>
      </c>
      <c r="D167" s="1" t="s">
        <v>23</v>
      </c>
      <c r="E167" t="s">
        <v>79</v>
      </c>
      <c r="F167" s="3">
        <v>30</v>
      </c>
      <c r="G167" s="7">
        <f t="shared" si="2"/>
        <v>3</v>
      </c>
      <c r="H167" s="2">
        <f>Tabela1[[#This Row],[VALOR]]-Tabela1[[#This Row],[COMISSÃO]]</f>
        <v>27</v>
      </c>
      <c r="I167" s="2">
        <v>8000</v>
      </c>
    </row>
    <row r="168" spans="1:9" x14ac:dyDescent="0.25">
      <c r="A168" s="4">
        <v>43523</v>
      </c>
      <c r="B168" s="1" t="str">
        <f>VLOOKUP(MONTH(A168),Apoio!$F$1:$G$12,2,0)</f>
        <v>Fev</v>
      </c>
      <c r="C168" t="s">
        <v>19</v>
      </c>
      <c r="D168" s="1" t="s">
        <v>26</v>
      </c>
      <c r="E168" t="s">
        <v>76</v>
      </c>
      <c r="F168" s="3">
        <v>70</v>
      </c>
      <c r="G168" s="7">
        <f t="shared" si="2"/>
        <v>7</v>
      </c>
      <c r="H168" s="2">
        <f>Tabela1[[#This Row],[VALOR]]-Tabela1[[#This Row],[COMISSÃO]]</f>
        <v>63</v>
      </c>
      <c r="I168" s="2">
        <v>8000</v>
      </c>
    </row>
    <row r="169" spans="1:9" x14ac:dyDescent="0.25">
      <c r="A169" s="4">
        <v>43523</v>
      </c>
      <c r="B169" s="1" t="str">
        <f>VLOOKUP(MONTH(A169),Apoio!$F$1:$G$12,2,0)</f>
        <v>Fev</v>
      </c>
      <c r="C169" t="s">
        <v>20</v>
      </c>
      <c r="D169" s="1" t="s">
        <v>26</v>
      </c>
      <c r="E169" t="s">
        <v>79</v>
      </c>
      <c r="F169" s="3">
        <v>20</v>
      </c>
      <c r="G169" s="7">
        <f t="shared" si="2"/>
        <v>2</v>
      </c>
      <c r="H169" s="2">
        <f>Tabela1[[#This Row],[VALOR]]-Tabela1[[#This Row],[COMISSÃO]]</f>
        <v>18</v>
      </c>
      <c r="I169" s="2">
        <v>8000</v>
      </c>
    </row>
    <row r="170" spans="1:9" x14ac:dyDescent="0.25">
      <c r="A170" s="4">
        <v>43523</v>
      </c>
      <c r="B170" s="1" t="str">
        <f>VLOOKUP(MONTH(A170),Apoio!$F$1:$G$12,2,0)</f>
        <v>Fev</v>
      </c>
      <c r="C170" t="s">
        <v>21</v>
      </c>
      <c r="D170" s="1" t="s">
        <v>26</v>
      </c>
      <c r="E170" t="s">
        <v>82</v>
      </c>
      <c r="F170" s="3">
        <v>50</v>
      </c>
      <c r="G170" s="7">
        <f t="shared" si="2"/>
        <v>5</v>
      </c>
      <c r="H170" s="2">
        <f>Tabela1[[#This Row],[VALOR]]-Tabela1[[#This Row],[COMISSÃO]]</f>
        <v>45</v>
      </c>
      <c r="I170" s="2">
        <v>8000</v>
      </c>
    </row>
    <row r="171" spans="1:9" x14ac:dyDescent="0.25">
      <c r="A171" s="4">
        <v>43523</v>
      </c>
      <c r="B171" s="1" t="str">
        <f>VLOOKUP(MONTH(A171),Apoio!$F$1:$G$12,2,0)</f>
        <v>Fev</v>
      </c>
      <c r="C171" t="s">
        <v>34</v>
      </c>
      <c r="D171" s="1" t="s">
        <v>24</v>
      </c>
      <c r="E171" t="s">
        <v>80</v>
      </c>
      <c r="F171" s="3">
        <v>40</v>
      </c>
      <c r="G171" s="7">
        <f t="shared" si="2"/>
        <v>4</v>
      </c>
      <c r="H171" s="2">
        <f>Tabela1[[#This Row],[VALOR]]-Tabela1[[#This Row],[COMISSÃO]]</f>
        <v>36</v>
      </c>
      <c r="I171" s="2">
        <v>8000</v>
      </c>
    </row>
    <row r="172" spans="1:9" x14ac:dyDescent="0.25">
      <c r="A172" s="4">
        <v>43523</v>
      </c>
      <c r="B172" s="1" t="str">
        <f>VLOOKUP(MONTH(A172),Apoio!$F$1:$G$12,2,0)</f>
        <v>Fev</v>
      </c>
      <c r="C172" t="s">
        <v>18</v>
      </c>
      <c r="D172" s="1" t="s">
        <v>23</v>
      </c>
      <c r="E172" t="s">
        <v>81</v>
      </c>
      <c r="F172" s="3">
        <v>30</v>
      </c>
      <c r="G172" s="7">
        <f t="shared" si="2"/>
        <v>3</v>
      </c>
      <c r="H172" s="2">
        <f>Tabela1[[#This Row],[VALOR]]-Tabela1[[#This Row],[COMISSÃO]]</f>
        <v>27</v>
      </c>
      <c r="I172" s="2">
        <v>8000</v>
      </c>
    </row>
    <row r="173" spans="1:9" x14ac:dyDescent="0.25">
      <c r="A173" s="4">
        <v>43524</v>
      </c>
      <c r="B173" s="1" t="str">
        <f>VLOOKUP(MONTH(A173),Apoio!$F$1:$G$12,2,0)</f>
        <v>Fev</v>
      </c>
      <c r="C173" t="s">
        <v>19</v>
      </c>
      <c r="D173" s="1" t="s">
        <v>26</v>
      </c>
      <c r="E173" t="s">
        <v>80</v>
      </c>
      <c r="F173" s="3">
        <v>70</v>
      </c>
      <c r="G173" s="7">
        <f t="shared" si="2"/>
        <v>7</v>
      </c>
      <c r="H173" s="2">
        <f>Tabela1[[#This Row],[VALOR]]-Tabela1[[#This Row],[COMISSÃO]]</f>
        <v>63</v>
      </c>
      <c r="I173" s="2">
        <v>8000</v>
      </c>
    </row>
    <row r="174" spans="1:9" x14ac:dyDescent="0.25">
      <c r="A174" s="4">
        <v>43524</v>
      </c>
      <c r="B174" s="1" t="str">
        <f>VLOOKUP(MONTH(A174),Apoio!$F$1:$G$12,2,0)</f>
        <v>Fev</v>
      </c>
      <c r="C174" t="s">
        <v>20</v>
      </c>
      <c r="D174" s="1" t="s">
        <v>26</v>
      </c>
      <c r="E174" t="s">
        <v>80</v>
      </c>
      <c r="F174" s="3">
        <v>20</v>
      </c>
      <c r="G174" s="7">
        <f t="shared" si="2"/>
        <v>2</v>
      </c>
      <c r="H174" s="2">
        <f>Tabela1[[#This Row],[VALOR]]-Tabela1[[#This Row],[COMISSÃO]]</f>
        <v>18</v>
      </c>
      <c r="I174" s="2">
        <v>8000</v>
      </c>
    </row>
    <row r="175" spans="1:9" x14ac:dyDescent="0.25">
      <c r="A175" s="4">
        <v>43524</v>
      </c>
      <c r="B175" s="1" t="str">
        <f>VLOOKUP(MONTH(A175),Apoio!$F$1:$G$12,2,0)</f>
        <v>Fev</v>
      </c>
      <c r="C175" t="s">
        <v>21</v>
      </c>
      <c r="D175" s="1" t="s">
        <v>26</v>
      </c>
      <c r="E175" t="s">
        <v>82</v>
      </c>
      <c r="F175" s="3">
        <v>50</v>
      </c>
      <c r="G175" s="7">
        <f t="shared" si="2"/>
        <v>5</v>
      </c>
      <c r="H175" s="2">
        <f>Tabela1[[#This Row],[VALOR]]-Tabela1[[#This Row],[COMISSÃO]]</f>
        <v>45</v>
      </c>
      <c r="I175" s="2">
        <v>8000</v>
      </c>
    </row>
    <row r="176" spans="1:9" x14ac:dyDescent="0.25">
      <c r="A176" s="4">
        <v>43524</v>
      </c>
      <c r="B176" s="1" t="str">
        <f>VLOOKUP(MONTH(A176),Apoio!$F$1:$G$12,2,0)</f>
        <v>Fev</v>
      </c>
      <c r="C176" t="s">
        <v>34</v>
      </c>
      <c r="D176" s="1" t="s">
        <v>24</v>
      </c>
      <c r="E176" t="s">
        <v>78</v>
      </c>
      <c r="F176" s="3">
        <v>40</v>
      </c>
      <c r="G176" s="7">
        <f t="shared" si="2"/>
        <v>4</v>
      </c>
      <c r="H176" s="2">
        <f>Tabela1[[#This Row],[VALOR]]-Tabela1[[#This Row],[COMISSÃO]]</f>
        <v>36</v>
      </c>
      <c r="I176" s="2">
        <v>8000</v>
      </c>
    </row>
    <row r="177" spans="1:9" x14ac:dyDescent="0.25">
      <c r="A177" s="4">
        <v>43525</v>
      </c>
      <c r="B177" s="1" t="str">
        <f>VLOOKUP(MONTH(A177),Apoio!$F$1:$G$12,2,0)</f>
        <v>Mar</v>
      </c>
      <c r="C177" t="s">
        <v>9</v>
      </c>
      <c r="D177" s="1" t="s">
        <v>24</v>
      </c>
      <c r="E177" t="s">
        <v>80</v>
      </c>
      <c r="F177" s="3">
        <v>300</v>
      </c>
      <c r="G177" s="7">
        <f t="shared" si="2"/>
        <v>30</v>
      </c>
      <c r="H177" s="2">
        <f>Tabela1[[#This Row],[VALOR]]-Tabela1[[#This Row],[COMISSÃO]]</f>
        <v>270</v>
      </c>
      <c r="I177" s="2">
        <v>8000</v>
      </c>
    </row>
    <row r="178" spans="1:9" x14ac:dyDescent="0.25">
      <c r="A178" s="4">
        <v>43525</v>
      </c>
      <c r="B178" s="1" t="str">
        <f>VLOOKUP(MONTH(A178),Apoio!$F$1:$G$12,2,0)</f>
        <v>Mar</v>
      </c>
      <c r="C178" t="s">
        <v>10</v>
      </c>
      <c r="D178" s="1" t="s">
        <v>24</v>
      </c>
      <c r="E178" t="s">
        <v>85</v>
      </c>
      <c r="F178" s="3">
        <v>230</v>
      </c>
      <c r="G178" s="7">
        <f t="shared" si="2"/>
        <v>23</v>
      </c>
      <c r="H178" s="2">
        <f>Tabela1[[#This Row],[VALOR]]-Tabela1[[#This Row],[COMISSÃO]]</f>
        <v>207</v>
      </c>
      <c r="I178" s="2">
        <v>8000</v>
      </c>
    </row>
    <row r="179" spans="1:9" x14ac:dyDescent="0.25">
      <c r="A179" s="4">
        <v>43525</v>
      </c>
      <c r="B179" s="1" t="str">
        <f>VLOOKUP(MONTH(A179),Apoio!$F$1:$G$12,2,0)</f>
        <v>Mar</v>
      </c>
      <c r="C179" t="s">
        <v>11</v>
      </c>
      <c r="D179" s="1" t="s">
        <v>24</v>
      </c>
      <c r="E179" t="s">
        <v>80</v>
      </c>
      <c r="F179" s="3">
        <v>120</v>
      </c>
      <c r="G179" s="7">
        <f t="shared" si="2"/>
        <v>12</v>
      </c>
      <c r="H179" s="2">
        <f>Tabela1[[#This Row],[VALOR]]-Tabela1[[#This Row],[COMISSÃO]]</f>
        <v>108</v>
      </c>
      <c r="I179" s="2">
        <v>8000</v>
      </c>
    </row>
    <row r="180" spans="1:9" x14ac:dyDescent="0.25">
      <c r="A180" s="4">
        <v>43528</v>
      </c>
      <c r="B180" s="1" t="str">
        <f>VLOOKUP(MONTH(A180),Apoio!$F$1:$G$12,2,0)</f>
        <v>Mar</v>
      </c>
      <c r="C180" t="s">
        <v>40</v>
      </c>
      <c r="D180" s="1" t="s">
        <v>23</v>
      </c>
      <c r="E180" t="s">
        <v>80</v>
      </c>
      <c r="F180" s="3">
        <v>15</v>
      </c>
      <c r="G180" s="7">
        <f t="shared" si="2"/>
        <v>1.5</v>
      </c>
      <c r="H180" s="2">
        <f>Tabela1[[#This Row],[VALOR]]-Tabela1[[#This Row],[COMISSÃO]]</f>
        <v>13.5</v>
      </c>
      <c r="I180" s="2">
        <v>8000</v>
      </c>
    </row>
    <row r="181" spans="1:9" x14ac:dyDescent="0.25">
      <c r="A181" s="4">
        <v>43528</v>
      </c>
      <c r="B181" s="1" t="str">
        <f>VLOOKUP(MONTH(A181),Apoio!$F$1:$G$12,2,0)</f>
        <v>Mar</v>
      </c>
      <c r="C181" t="s">
        <v>12</v>
      </c>
      <c r="D181" s="1" t="s">
        <v>26</v>
      </c>
      <c r="E181" t="s">
        <v>78</v>
      </c>
      <c r="F181" s="3">
        <v>15</v>
      </c>
      <c r="G181" s="7">
        <f t="shared" si="2"/>
        <v>1.5</v>
      </c>
      <c r="H181" s="2">
        <f>Tabela1[[#This Row],[VALOR]]-Tabela1[[#This Row],[COMISSÃO]]</f>
        <v>13.5</v>
      </c>
      <c r="I181" s="2">
        <v>8000</v>
      </c>
    </row>
    <row r="182" spans="1:9" x14ac:dyDescent="0.25">
      <c r="A182" s="4">
        <v>43528</v>
      </c>
      <c r="B182" s="1" t="str">
        <f>VLOOKUP(MONTH(A182),Apoio!$F$1:$G$12,2,0)</f>
        <v>Mar</v>
      </c>
      <c r="C182" t="s">
        <v>13</v>
      </c>
      <c r="D182" s="1" t="s">
        <v>26</v>
      </c>
      <c r="E182" t="s">
        <v>77</v>
      </c>
      <c r="F182" s="3">
        <v>120</v>
      </c>
      <c r="G182" s="7">
        <f t="shared" si="2"/>
        <v>12</v>
      </c>
      <c r="H182" s="2">
        <f>Tabela1[[#This Row],[VALOR]]-Tabela1[[#This Row],[COMISSÃO]]</f>
        <v>108</v>
      </c>
      <c r="I182" s="2">
        <v>8000</v>
      </c>
    </row>
    <row r="183" spans="1:9" x14ac:dyDescent="0.25">
      <c r="A183" s="4">
        <v>43528</v>
      </c>
      <c r="B183" s="1" t="str">
        <f>VLOOKUP(MONTH(A183),Apoio!$F$1:$G$12,2,0)</f>
        <v>Mar</v>
      </c>
      <c r="C183" t="s">
        <v>14</v>
      </c>
      <c r="D183" s="1" t="s">
        <v>24</v>
      </c>
      <c r="E183" t="s">
        <v>76</v>
      </c>
      <c r="F183" s="3">
        <v>350</v>
      </c>
      <c r="G183" s="7">
        <f t="shared" si="2"/>
        <v>35</v>
      </c>
      <c r="H183" s="2">
        <f>Tabela1[[#This Row],[VALOR]]-Tabela1[[#This Row],[COMISSÃO]]</f>
        <v>315</v>
      </c>
      <c r="I183" s="2">
        <v>8000</v>
      </c>
    </row>
    <row r="184" spans="1:9" x14ac:dyDescent="0.25">
      <c r="A184" s="4">
        <v>43528</v>
      </c>
      <c r="B184" s="1" t="str">
        <f>VLOOKUP(MONTH(A184),Apoio!$F$1:$G$12,2,0)</f>
        <v>Mar</v>
      </c>
      <c r="C184" t="s">
        <v>15</v>
      </c>
      <c r="D184" s="1" t="s">
        <v>24</v>
      </c>
      <c r="E184" t="s">
        <v>76</v>
      </c>
      <c r="F184" s="3">
        <v>140</v>
      </c>
      <c r="G184" s="7">
        <f t="shared" si="2"/>
        <v>14</v>
      </c>
      <c r="H184" s="2">
        <f>Tabela1[[#This Row],[VALOR]]-Tabela1[[#This Row],[COMISSÃO]]</f>
        <v>126</v>
      </c>
      <c r="I184" s="2">
        <v>8000</v>
      </c>
    </row>
    <row r="185" spans="1:9" x14ac:dyDescent="0.25">
      <c r="A185" s="4">
        <v>43528</v>
      </c>
      <c r="B185" s="1" t="str">
        <f>VLOOKUP(MONTH(A185),Apoio!$F$1:$G$12,2,0)</f>
        <v>Mar</v>
      </c>
      <c r="C185" t="s">
        <v>16</v>
      </c>
      <c r="D185" s="1" t="s">
        <v>24</v>
      </c>
      <c r="E185" t="s">
        <v>79</v>
      </c>
      <c r="F185" s="3">
        <v>190</v>
      </c>
      <c r="G185" s="7">
        <f t="shared" si="2"/>
        <v>19</v>
      </c>
      <c r="H185" s="2">
        <f>Tabela1[[#This Row],[VALOR]]-Tabela1[[#This Row],[COMISSÃO]]</f>
        <v>171</v>
      </c>
      <c r="I185" s="2">
        <v>8000</v>
      </c>
    </row>
    <row r="186" spans="1:9" x14ac:dyDescent="0.25">
      <c r="A186" s="4">
        <v>43528</v>
      </c>
      <c r="B186" s="1" t="str">
        <f>VLOOKUP(MONTH(A186),Apoio!$F$1:$G$12,2,0)</f>
        <v>Mar</v>
      </c>
      <c r="C186" t="s">
        <v>31</v>
      </c>
      <c r="D186" s="1" t="s">
        <v>87</v>
      </c>
      <c r="E186" t="s">
        <v>82</v>
      </c>
      <c r="F186" s="3">
        <v>200</v>
      </c>
      <c r="G186" s="7">
        <f t="shared" si="2"/>
        <v>20</v>
      </c>
      <c r="H186" s="2">
        <f>Tabela1[[#This Row],[VALOR]]-Tabela1[[#This Row],[COMISSÃO]]</f>
        <v>180</v>
      </c>
      <c r="I186" s="2">
        <v>8000</v>
      </c>
    </row>
    <row r="187" spans="1:9" x14ac:dyDescent="0.25">
      <c r="A187" s="4">
        <v>43528</v>
      </c>
      <c r="B187" s="1" t="str">
        <f>VLOOKUP(MONTH(A187),Apoio!$F$1:$G$12,2,0)</f>
        <v>Mar</v>
      </c>
      <c r="C187" t="s">
        <v>32</v>
      </c>
      <c r="D187" s="1" t="s">
        <v>87</v>
      </c>
      <c r="E187" t="s">
        <v>81</v>
      </c>
      <c r="F187" s="3">
        <v>70</v>
      </c>
      <c r="G187" s="7">
        <f t="shared" si="2"/>
        <v>7</v>
      </c>
      <c r="H187" s="2">
        <f>Tabela1[[#This Row],[VALOR]]-Tabela1[[#This Row],[COMISSÃO]]</f>
        <v>63</v>
      </c>
      <c r="I187" s="2">
        <v>8000</v>
      </c>
    </row>
    <row r="188" spans="1:9" x14ac:dyDescent="0.25">
      <c r="A188" s="4">
        <v>43528</v>
      </c>
      <c r="B188" s="1" t="str">
        <f>VLOOKUP(MONTH(A188),Apoio!$F$1:$G$12,2,0)</f>
        <v>Mar</v>
      </c>
      <c r="C188" t="s">
        <v>11</v>
      </c>
      <c r="D188" s="1" t="s">
        <v>24</v>
      </c>
      <c r="E188" t="s">
        <v>78</v>
      </c>
      <c r="F188" s="3">
        <v>120</v>
      </c>
      <c r="G188" s="7">
        <f t="shared" si="2"/>
        <v>12</v>
      </c>
      <c r="H188" s="2">
        <f>Tabela1[[#This Row],[VALOR]]-Tabela1[[#This Row],[COMISSÃO]]</f>
        <v>108</v>
      </c>
      <c r="I188" s="2">
        <v>8000</v>
      </c>
    </row>
    <row r="189" spans="1:9" x14ac:dyDescent="0.25">
      <c r="A189" s="4">
        <v>43528</v>
      </c>
      <c r="B189" s="1" t="str">
        <f>VLOOKUP(MONTH(A189),Apoio!$F$1:$G$12,2,0)</f>
        <v>Mar</v>
      </c>
      <c r="C189" t="s">
        <v>40</v>
      </c>
      <c r="D189" s="1" t="s">
        <v>23</v>
      </c>
      <c r="E189" t="s">
        <v>79</v>
      </c>
      <c r="F189" s="3">
        <v>15</v>
      </c>
      <c r="G189" s="7">
        <f t="shared" si="2"/>
        <v>1.5</v>
      </c>
      <c r="H189" s="2">
        <f>Tabela1[[#This Row],[VALOR]]-Tabela1[[#This Row],[COMISSÃO]]</f>
        <v>13.5</v>
      </c>
      <c r="I189" s="2">
        <v>8000</v>
      </c>
    </row>
    <row r="190" spans="1:9" x14ac:dyDescent="0.25">
      <c r="A190" s="4">
        <v>43528</v>
      </c>
      <c r="B190" s="1" t="str">
        <f>VLOOKUP(MONTH(A190),Apoio!$F$1:$G$12,2,0)</f>
        <v>Mar</v>
      </c>
      <c r="C190" t="s">
        <v>12</v>
      </c>
      <c r="D190" s="1" t="s">
        <v>26</v>
      </c>
      <c r="E190" t="s">
        <v>77</v>
      </c>
      <c r="F190" s="3">
        <v>15</v>
      </c>
      <c r="G190" s="7">
        <f t="shared" si="2"/>
        <v>1.5</v>
      </c>
      <c r="H190" s="2">
        <f>Tabela1[[#This Row],[VALOR]]-Tabela1[[#This Row],[COMISSÃO]]</f>
        <v>13.5</v>
      </c>
      <c r="I190" s="2">
        <v>8000</v>
      </c>
    </row>
    <row r="191" spans="1:9" x14ac:dyDescent="0.25">
      <c r="A191" s="4">
        <v>43528</v>
      </c>
      <c r="B191" s="1" t="str">
        <f>VLOOKUP(MONTH(A191),Apoio!$F$1:$G$12,2,0)</f>
        <v>Mar</v>
      </c>
      <c r="C191" t="s">
        <v>13</v>
      </c>
      <c r="D191" s="1" t="s">
        <v>26</v>
      </c>
      <c r="E191" t="s">
        <v>79</v>
      </c>
      <c r="F191" s="3">
        <v>120</v>
      </c>
      <c r="G191" s="7">
        <f t="shared" si="2"/>
        <v>12</v>
      </c>
      <c r="H191" s="2">
        <f>Tabela1[[#This Row],[VALOR]]-Tabela1[[#This Row],[COMISSÃO]]</f>
        <v>108</v>
      </c>
      <c r="I191" s="2">
        <v>8000</v>
      </c>
    </row>
    <row r="192" spans="1:9" x14ac:dyDescent="0.25">
      <c r="A192" s="4">
        <v>43528</v>
      </c>
      <c r="B192" s="1" t="str">
        <f>VLOOKUP(MONTH(A192),Apoio!$F$1:$G$12,2,0)</f>
        <v>Mar</v>
      </c>
      <c r="C192" t="s">
        <v>41</v>
      </c>
      <c r="D192" s="1" t="s">
        <v>24</v>
      </c>
      <c r="E192" t="s">
        <v>76</v>
      </c>
      <c r="F192" s="3">
        <v>75</v>
      </c>
      <c r="G192" s="7">
        <f t="shared" si="2"/>
        <v>7.5</v>
      </c>
      <c r="H192" s="2">
        <f>Tabela1[[#This Row],[VALOR]]-Tabela1[[#This Row],[COMISSÃO]]</f>
        <v>67.5</v>
      </c>
      <c r="I192" s="2">
        <v>8000</v>
      </c>
    </row>
    <row r="193" spans="1:9" x14ac:dyDescent="0.25">
      <c r="A193" s="4">
        <v>43528</v>
      </c>
      <c r="B193" s="1" t="str">
        <f>VLOOKUP(MONTH(A193),Apoio!$F$1:$G$12,2,0)</f>
        <v>Mar</v>
      </c>
      <c r="C193" t="s">
        <v>18</v>
      </c>
      <c r="D193" s="1" t="s">
        <v>23</v>
      </c>
      <c r="E193" t="s">
        <v>79</v>
      </c>
      <c r="F193" s="3">
        <v>30</v>
      </c>
      <c r="G193" s="7">
        <f t="shared" si="2"/>
        <v>3</v>
      </c>
      <c r="H193" s="2">
        <f>Tabela1[[#This Row],[VALOR]]-Tabela1[[#This Row],[COMISSÃO]]</f>
        <v>27</v>
      </c>
      <c r="I193" s="2">
        <v>8000</v>
      </c>
    </row>
    <row r="194" spans="1:9" x14ac:dyDescent="0.25">
      <c r="A194" s="4">
        <v>43529</v>
      </c>
      <c r="B194" s="1" t="str">
        <f>VLOOKUP(MONTH(A194),Apoio!$F$1:$G$12,2,0)</f>
        <v>Mar</v>
      </c>
      <c r="C194" t="s">
        <v>18</v>
      </c>
      <c r="D194" s="1" t="s">
        <v>23</v>
      </c>
      <c r="E194" t="s">
        <v>79</v>
      </c>
      <c r="F194" s="3">
        <v>30</v>
      </c>
      <c r="G194" s="7">
        <f t="shared" si="2"/>
        <v>3</v>
      </c>
      <c r="H194" s="2">
        <f>Tabela1[[#This Row],[VALOR]]-Tabela1[[#This Row],[COMISSÃO]]</f>
        <v>27</v>
      </c>
      <c r="I194" s="2">
        <v>8000</v>
      </c>
    </row>
    <row r="195" spans="1:9" x14ac:dyDescent="0.25">
      <c r="A195" s="4">
        <v>43529</v>
      </c>
      <c r="B195" s="1" t="str">
        <f>VLOOKUP(MONTH(A195),Apoio!$F$1:$G$12,2,0)</f>
        <v>Mar</v>
      </c>
      <c r="C195" t="s">
        <v>19</v>
      </c>
      <c r="D195" s="1" t="s">
        <v>26</v>
      </c>
      <c r="E195" t="s">
        <v>78</v>
      </c>
      <c r="F195" s="3">
        <v>70</v>
      </c>
      <c r="G195" s="7">
        <f t="shared" ref="G195:G258" si="3">IF(D195="serviço",20%*F195,10%*F195)</f>
        <v>7</v>
      </c>
      <c r="H195" s="2">
        <f>Tabela1[[#This Row],[VALOR]]-Tabela1[[#This Row],[COMISSÃO]]</f>
        <v>63</v>
      </c>
      <c r="I195" s="2">
        <v>8000</v>
      </c>
    </row>
    <row r="196" spans="1:9" x14ac:dyDescent="0.25">
      <c r="A196" s="4">
        <v>43529</v>
      </c>
      <c r="B196" s="1" t="str">
        <f>VLOOKUP(MONTH(A196),Apoio!$F$1:$G$12,2,0)</f>
        <v>Mar</v>
      </c>
      <c r="C196" t="s">
        <v>20</v>
      </c>
      <c r="D196" s="1" t="s">
        <v>26</v>
      </c>
      <c r="E196" t="s">
        <v>77</v>
      </c>
      <c r="F196" s="3">
        <v>20</v>
      </c>
      <c r="G196" s="7">
        <f t="shared" si="3"/>
        <v>2</v>
      </c>
      <c r="H196" s="2">
        <f>Tabela1[[#This Row],[VALOR]]-Tabela1[[#This Row],[COMISSÃO]]</f>
        <v>18</v>
      </c>
      <c r="I196" s="2">
        <v>8000</v>
      </c>
    </row>
    <row r="197" spans="1:9" x14ac:dyDescent="0.25">
      <c r="A197" s="4">
        <v>43529</v>
      </c>
      <c r="B197" s="1" t="str">
        <f>VLOOKUP(MONTH(A197),Apoio!$F$1:$G$12,2,0)</f>
        <v>Mar</v>
      </c>
      <c r="C197" t="s">
        <v>21</v>
      </c>
      <c r="D197" s="1" t="s">
        <v>26</v>
      </c>
      <c r="E197" t="s">
        <v>76</v>
      </c>
      <c r="F197" s="3">
        <v>50</v>
      </c>
      <c r="G197" s="7">
        <f t="shared" si="3"/>
        <v>5</v>
      </c>
      <c r="H197" s="2">
        <f>Tabela1[[#This Row],[VALOR]]-Tabela1[[#This Row],[COMISSÃO]]</f>
        <v>45</v>
      </c>
      <c r="I197" s="2">
        <v>8000</v>
      </c>
    </row>
    <row r="198" spans="1:9" x14ac:dyDescent="0.25">
      <c r="A198" s="4">
        <v>43529</v>
      </c>
      <c r="B198" s="1" t="str">
        <f>VLOOKUP(MONTH(A198),Apoio!$F$1:$G$12,2,0)</f>
        <v>Mar</v>
      </c>
      <c r="C198" t="s">
        <v>34</v>
      </c>
      <c r="D198" s="1" t="s">
        <v>24</v>
      </c>
      <c r="E198" t="s">
        <v>76</v>
      </c>
      <c r="F198" s="3">
        <v>40</v>
      </c>
      <c r="G198" s="7">
        <f t="shared" si="3"/>
        <v>4</v>
      </c>
      <c r="H198" s="2">
        <f>Tabela1[[#This Row],[VALOR]]-Tabela1[[#This Row],[COMISSÃO]]</f>
        <v>36</v>
      </c>
      <c r="I198" s="2">
        <v>8000</v>
      </c>
    </row>
    <row r="199" spans="1:9" x14ac:dyDescent="0.25">
      <c r="A199" s="4">
        <v>43529</v>
      </c>
      <c r="B199" s="1" t="str">
        <f>VLOOKUP(MONTH(A199),Apoio!$F$1:$G$12,2,0)</f>
        <v>Mar</v>
      </c>
      <c r="C199" t="s">
        <v>18</v>
      </c>
      <c r="D199" s="1" t="s">
        <v>23</v>
      </c>
      <c r="E199" t="s">
        <v>78</v>
      </c>
      <c r="F199" s="3">
        <v>30</v>
      </c>
      <c r="G199" s="7">
        <f t="shared" si="3"/>
        <v>3</v>
      </c>
      <c r="H199" s="2">
        <f>Tabela1[[#This Row],[VALOR]]-Tabela1[[#This Row],[COMISSÃO]]</f>
        <v>27</v>
      </c>
      <c r="I199" s="2">
        <v>8000</v>
      </c>
    </row>
    <row r="200" spans="1:9" x14ac:dyDescent="0.25">
      <c r="A200" s="4">
        <v>43529</v>
      </c>
      <c r="B200" s="1" t="str">
        <f>VLOOKUP(MONTH(A200),Apoio!$F$1:$G$12,2,0)</f>
        <v>Mar</v>
      </c>
      <c r="C200" t="s">
        <v>19</v>
      </c>
      <c r="D200" s="1" t="s">
        <v>26</v>
      </c>
      <c r="E200" t="s">
        <v>79</v>
      </c>
      <c r="F200" s="3">
        <v>70</v>
      </c>
      <c r="G200" s="7">
        <f t="shared" si="3"/>
        <v>7</v>
      </c>
      <c r="H200" s="2">
        <f>Tabela1[[#This Row],[VALOR]]-Tabela1[[#This Row],[COMISSÃO]]</f>
        <v>63</v>
      </c>
      <c r="I200" s="2">
        <v>8000</v>
      </c>
    </row>
    <row r="201" spans="1:9" x14ac:dyDescent="0.25">
      <c r="A201" s="4">
        <v>43529</v>
      </c>
      <c r="B201" s="1" t="str">
        <f>VLOOKUP(MONTH(A201),Apoio!$F$1:$G$12,2,0)</f>
        <v>Mar</v>
      </c>
      <c r="C201" t="s">
        <v>20</v>
      </c>
      <c r="D201" s="1" t="s">
        <v>26</v>
      </c>
      <c r="E201" t="s">
        <v>78</v>
      </c>
      <c r="F201" s="3">
        <v>20</v>
      </c>
      <c r="G201" s="7">
        <f t="shared" si="3"/>
        <v>2</v>
      </c>
      <c r="H201" s="2">
        <f>Tabela1[[#This Row],[VALOR]]-Tabela1[[#This Row],[COMISSÃO]]</f>
        <v>18</v>
      </c>
      <c r="I201" s="2">
        <v>8000</v>
      </c>
    </row>
    <row r="202" spans="1:9" x14ac:dyDescent="0.25">
      <c r="A202" s="4">
        <v>43529</v>
      </c>
      <c r="B202" s="1" t="str">
        <f>VLOOKUP(MONTH(A202),Apoio!$F$1:$G$12,2,0)</f>
        <v>Mar</v>
      </c>
      <c r="C202" t="s">
        <v>21</v>
      </c>
      <c r="D202" s="1" t="s">
        <v>26</v>
      </c>
      <c r="E202" t="s">
        <v>77</v>
      </c>
      <c r="F202" s="3">
        <v>50</v>
      </c>
      <c r="G202" s="7">
        <f t="shared" si="3"/>
        <v>5</v>
      </c>
      <c r="H202" s="2">
        <f>Tabela1[[#This Row],[VALOR]]-Tabela1[[#This Row],[COMISSÃO]]</f>
        <v>45</v>
      </c>
      <c r="I202" s="2">
        <v>8000</v>
      </c>
    </row>
    <row r="203" spans="1:9" x14ac:dyDescent="0.25">
      <c r="A203" s="4">
        <v>43529</v>
      </c>
      <c r="B203" s="1" t="str">
        <f>VLOOKUP(MONTH(A203),Apoio!$F$1:$G$12,2,0)</f>
        <v>Mar</v>
      </c>
      <c r="C203" t="s">
        <v>34</v>
      </c>
      <c r="D203" s="1" t="s">
        <v>24</v>
      </c>
      <c r="E203" t="s">
        <v>76</v>
      </c>
      <c r="F203" s="3">
        <v>40</v>
      </c>
      <c r="G203" s="7">
        <f t="shared" si="3"/>
        <v>4</v>
      </c>
      <c r="H203" s="2">
        <f>Tabela1[[#This Row],[VALOR]]-Tabela1[[#This Row],[COMISSÃO]]</f>
        <v>36</v>
      </c>
      <c r="I203" s="2">
        <v>8000</v>
      </c>
    </row>
    <row r="204" spans="1:9" x14ac:dyDescent="0.25">
      <c r="A204" s="4">
        <v>43530</v>
      </c>
      <c r="B204" s="16" t="str">
        <f>VLOOKUP(MONTH(A204),Apoio!$F$1:$G$12,2,0)</f>
        <v>Mar</v>
      </c>
      <c r="C204" t="s">
        <v>19</v>
      </c>
      <c r="D204" s="16" t="s">
        <v>26</v>
      </c>
      <c r="E204" t="s">
        <v>76</v>
      </c>
      <c r="F204" s="3">
        <v>70</v>
      </c>
      <c r="G204" s="7">
        <f t="shared" si="3"/>
        <v>7</v>
      </c>
      <c r="H204" s="2">
        <f>Tabela1[[#This Row],[VALOR]]-Tabela1[[#This Row],[COMISSÃO]]</f>
        <v>63</v>
      </c>
      <c r="I204" s="2">
        <v>8000</v>
      </c>
    </row>
    <row r="205" spans="1:9" x14ac:dyDescent="0.25">
      <c r="A205" s="4">
        <v>43530</v>
      </c>
      <c r="B205" s="16" t="str">
        <f>VLOOKUP(MONTH(A205),Apoio!$F$1:$G$12,2,0)</f>
        <v>Mar</v>
      </c>
      <c r="C205" t="s">
        <v>20</v>
      </c>
      <c r="D205" s="16" t="s">
        <v>26</v>
      </c>
      <c r="E205" t="s">
        <v>77</v>
      </c>
      <c r="F205" s="3">
        <v>20</v>
      </c>
      <c r="G205" s="7">
        <f t="shared" si="3"/>
        <v>2</v>
      </c>
      <c r="H205" s="2">
        <f>Tabela1[[#This Row],[VALOR]]-Tabela1[[#This Row],[COMISSÃO]]</f>
        <v>18</v>
      </c>
      <c r="I205" s="2">
        <v>8000</v>
      </c>
    </row>
    <row r="206" spans="1:9" x14ac:dyDescent="0.25">
      <c r="A206" s="4">
        <v>43530</v>
      </c>
      <c r="B206" s="16" t="str">
        <f>VLOOKUP(MONTH(A206),Apoio!$F$1:$G$12,2,0)</f>
        <v>Mar</v>
      </c>
      <c r="C206" t="s">
        <v>21</v>
      </c>
      <c r="D206" s="16" t="s">
        <v>26</v>
      </c>
      <c r="E206" t="s">
        <v>76</v>
      </c>
      <c r="F206" s="3">
        <v>50</v>
      </c>
      <c r="G206" s="7">
        <f t="shared" si="3"/>
        <v>5</v>
      </c>
      <c r="H206" s="2">
        <f>Tabela1[[#This Row],[VALOR]]-Tabela1[[#This Row],[COMISSÃO]]</f>
        <v>45</v>
      </c>
      <c r="I206" s="2">
        <v>8000</v>
      </c>
    </row>
    <row r="207" spans="1:9" x14ac:dyDescent="0.25">
      <c r="A207" s="4">
        <v>43530</v>
      </c>
      <c r="B207" s="16" t="str">
        <f>VLOOKUP(MONTH(A207),Apoio!$F$1:$G$12,2,0)</f>
        <v>Mar</v>
      </c>
      <c r="C207" t="s">
        <v>34</v>
      </c>
      <c r="D207" s="16" t="s">
        <v>24</v>
      </c>
      <c r="E207" t="s">
        <v>78</v>
      </c>
      <c r="F207" s="3">
        <v>40</v>
      </c>
      <c r="G207" s="7">
        <f t="shared" si="3"/>
        <v>4</v>
      </c>
      <c r="H207" s="2">
        <f>Tabela1[[#This Row],[VALOR]]-Tabela1[[#This Row],[COMISSÃO]]</f>
        <v>36</v>
      </c>
      <c r="I207" s="2">
        <v>8000</v>
      </c>
    </row>
    <row r="208" spans="1:9" x14ac:dyDescent="0.25">
      <c r="A208" s="4">
        <v>43530</v>
      </c>
      <c r="B208" s="16" t="str">
        <f>VLOOKUP(MONTH(A208),Apoio!$F$1:$G$12,2,0)</f>
        <v>Mar</v>
      </c>
      <c r="C208" t="s">
        <v>18</v>
      </c>
      <c r="D208" s="16" t="s">
        <v>23</v>
      </c>
      <c r="E208" t="s">
        <v>77</v>
      </c>
      <c r="F208" s="3">
        <v>30</v>
      </c>
      <c r="G208" s="7">
        <f t="shared" si="3"/>
        <v>3</v>
      </c>
      <c r="H208" s="2">
        <f>Tabela1[[#This Row],[VALOR]]-Tabela1[[#This Row],[COMISSÃO]]</f>
        <v>27</v>
      </c>
      <c r="I208" s="2">
        <v>8000</v>
      </c>
    </row>
    <row r="209" spans="1:9" x14ac:dyDescent="0.25">
      <c r="A209" s="4">
        <v>43530</v>
      </c>
      <c r="B209" s="16" t="str">
        <f>VLOOKUP(MONTH(A209),Apoio!$F$1:$G$12,2,0)</f>
        <v>Mar</v>
      </c>
      <c r="C209" t="s">
        <v>19</v>
      </c>
      <c r="D209" s="16" t="s">
        <v>26</v>
      </c>
      <c r="E209" t="s">
        <v>76</v>
      </c>
      <c r="F209" s="3">
        <v>70</v>
      </c>
      <c r="G209" s="7">
        <f t="shared" si="3"/>
        <v>7</v>
      </c>
      <c r="H209" s="2">
        <f>Tabela1[[#This Row],[VALOR]]-Tabela1[[#This Row],[COMISSÃO]]</f>
        <v>63</v>
      </c>
      <c r="I209" s="2">
        <v>8000</v>
      </c>
    </row>
    <row r="210" spans="1:9" x14ac:dyDescent="0.25">
      <c r="A210" s="4">
        <v>43530</v>
      </c>
      <c r="B210" s="16" t="str">
        <f>VLOOKUP(MONTH(A210),Apoio!$F$1:$G$12,2,0)</f>
        <v>Mar</v>
      </c>
      <c r="C210" t="s">
        <v>20</v>
      </c>
      <c r="D210" s="16" t="s">
        <v>26</v>
      </c>
      <c r="E210" t="s">
        <v>78</v>
      </c>
      <c r="F210" s="3">
        <v>20</v>
      </c>
      <c r="G210" s="7">
        <f t="shared" si="3"/>
        <v>2</v>
      </c>
      <c r="H210" s="2">
        <f>Tabela1[[#This Row],[VALOR]]-Tabela1[[#This Row],[COMISSÃO]]</f>
        <v>18</v>
      </c>
      <c r="I210" s="2">
        <v>8000</v>
      </c>
    </row>
    <row r="211" spans="1:9" x14ac:dyDescent="0.25">
      <c r="A211" s="4">
        <v>43530</v>
      </c>
      <c r="B211" s="16" t="str">
        <f>VLOOKUP(MONTH(A211),Apoio!$F$1:$G$12,2,0)</f>
        <v>Mar</v>
      </c>
      <c r="C211" t="s">
        <v>21</v>
      </c>
      <c r="D211" s="16" t="s">
        <v>26</v>
      </c>
      <c r="E211" t="s">
        <v>79</v>
      </c>
      <c r="F211" s="3">
        <v>50</v>
      </c>
      <c r="G211" s="7">
        <f t="shared" si="3"/>
        <v>5</v>
      </c>
      <c r="H211" s="2">
        <f>Tabela1[[#This Row],[VALOR]]-Tabela1[[#This Row],[COMISSÃO]]</f>
        <v>45</v>
      </c>
      <c r="I211" s="2">
        <v>8000</v>
      </c>
    </row>
    <row r="212" spans="1:9" x14ac:dyDescent="0.25">
      <c r="A212" s="4">
        <v>43530</v>
      </c>
      <c r="B212" s="16" t="str">
        <f>VLOOKUP(MONTH(A212),Apoio!$F$1:$G$12,2,0)</f>
        <v>Mar</v>
      </c>
      <c r="C212" t="s">
        <v>34</v>
      </c>
      <c r="D212" s="16" t="s">
        <v>24</v>
      </c>
      <c r="E212" t="s">
        <v>77</v>
      </c>
      <c r="F212" s="3">
        <v>40</v>
      </c>
      <c r="G212" s="7">
        <f t="shared" si="3"/>
        <v>4</v>
      </c>
      <c r="H212" s="2">
        <f>Tabela1[[#This Row],[VALOR]]-Tabela1[[#This Row],[COMISSÃO]]</f>
        <v>36</v>
      </c>
      <c r="I212" s="2">
        <v>8000</v>
      </c>
    </row>
    <row r="213" spans="1:9" x14ac:dyDescent="0.25">
      <c r="A213" s="4">
        <v>43530</v>
      </c>
      <c r="B213" s="16" t="str">
        <f>VLOOKUP(MONTH(A213),Apoio!$F$1:$G$12,2,0)</f>
        <v>Mar</v>
      </c>
      <c r="C213" t="s">
        <v>18</v>
      </c>
      <c r="D213" s="16" t="s">
        <v>23</v>
      </c>
      <c r="E213" t="s">
        <v>78</v>
      </c>
      <c r="F213" s="3">
        <v>30</v>
      </c>
      <c r="G213" s="7">
        <f t="shared" si="3"/>
        <v>3</v>
      </c>
      <c r="H213" s="2">
        <f>Tabela1[[#This Row],[VALOR]]-Tabela1[[#This Row],[COMISSÃO]]</f>
        <v>27</v>
      </c>
      <c r="I213" s="2">
        <v>8000</v>
      </c>
    </row>
    <row r="214" spans="1:9" x14ac:dyDescent="0.25">
      <c r="A214" s="4">
        <v>43530</v>
      </c>
      <c r="B214" s="16" t="str">
        <f>VLOOKUP(MONTH(A214),Apoio!$F$1:$G$12,2,0)</f>
        <v>Mar</v>
      </c>
      <c r="C214" t="s">
        <v>19</v>
      </c>
      <c r="D214" s="16" t="s">
        <v>26</v>
      </c>
      <c r="E214" t="s">
        <v>79</v>
      </c>
      <c r="F214" s="3">
        <v>70</v>
      </c>
      <c r="G214" s="7">
        <f t="shared" si="3"/>
        <v>7</v>
      </c>
      <c r="H214" s="2">
        <f>Tabela1[[#This Row],[VALOR]]-Tabela1[[#This Row],[COMISSÃO]]</f>
        <v>63</v>
      </c>
      <c r="I214" s="2">
        <v>8000</v>
      </c>
    </row>
    <row r="215" spans="1:9" x14ac:dyDescent="0.25">
      <c r="A215" s="4">
        <v>43531</v>
      </c>
      <c r="B215" s="16" t="str">
        <f>VLOOKUP(MONTH(A215),Apoio!$F$1:$G$12,2,0)</f>
        <v>Mar</v>
      </c>
      <c r="C215" t="s">
        <v>22</v>
      </c>
      <c r="D215" s="16" t="s">
        <v>26</v>
      </c>
      <c r="E215" t="s">
        <v>79</v>
      </c>
      <c r="F215" s="3">
        <v>50</v>
      </c>
      <c r="G215" s="7">
        <f t="shared" si="3"/>
        <v>5</v>
      </c>
      <c r="H215" s="2">
        <f>Tabela1[[#This Row],[VALOR]]-Tabela1[[#This Row],[COMISSÃO]]</f>
        <v>45</v>
      </c>
      <c r="I215" s="2">
        <v>8000</v>
      </c>
    </row>
    <row r="216" spans="1:9" x14ac:dyDescent="0.25">
      <c r="A216" s="4">
        <v>43531</v>
      </c>
      <c r="B216" s="16" t="str">
        <f>VLOOKUP(MONTH(A216),Apoio!$F$1:$G$12,2,0)</f>
        <v>Mar</v>
      </c>
      <c r="C216" t="s">
        <v>35</v>
      </c>
      <c r="D216" s="16" t="s">
        <v>26</v>
      </c>
      <c r="E216" t="s">
        <v>77</v>
      </c>
      <c r="F216" s="3">
        <v>70</v>
      </c>
      <c r="G216" s="7">
        <f t="shared" si="3"/>
        <v>7</v>
      </c>
      <c r="H216" s="2">
        <f>Tabela1[[#This Row],[VALOR]]-Tabela1[[#This Row],[COMISSÃO]]</f>
        <v>63</v>
      </c>
      <c r="I216" s="2">
        <v>8000</v>
      </c>
    </row>
    <row r="217" spans="1:9" x14ac:dyDescent="0.25">
      <c r="A217" s="4">
        <v>43531</v>
      </c>
      <c r="B217" s="16" t="str">
        <f>VLOOKUP(MONTH(A217),Apoio!$F$1:$G$12,2,0)</f>
        <v>Mar</v>
      </c>
      <c r="C217" t="s">
        <v>27</v>
      </c>
      <c r="D217" s="16" t="s">
        <v>87</v>
      </c>
      <c r="E217" t="s">
        <v>84</v>
      </c>
      <c r="F217" s="3">
        <v>50</v>
      </c>
      <c r="G217" s="7">
        <f t="shared" si="3"/>
        <v>5</v>
      </c>
      <c r="H217" s="2">
        <f>Tabela1[[#This Row],[VALOR]]-Tabela1[[#This Row],[COMISSÃO]]</f>
        <v>45</v>
      </c>
      <c r="I217" s="2">
        <v>8000</v>
      </c>
    </row>
    <row r="218" spans="1:9" x14ac:dyDescent="0.25">
      <c r="A218" s="4">
        <v>43531</v>
      </c>
      <c r="B218" s="16" t="str">
        <f>VLOOKUP(MONTH(A218),Apoio!$F$1:$G$12,2,0)</f>
        <v>Mar</v>
      </c>
      <c r="C218" t="s">
        <v>20</v>
      </c>
      <c r="D218" s="16" t="s">
        <v>26</v>
      </c>
      <c r="E218" t="s">
        <v>77</v>
      </c>
      <c r="F218" s="3">
        <v>20</v>
      </c>
      <c r="G218" s="7">
        <f t="shared" si="3"/>
        <v>2</v>
      </c>
      <c r="H218" s="2">
        <f>Tabela1[[#This Row],[VALOR]]-Tabela1[[#This Row],[COMISSÃO]]</f>
        <v>18</v>
      </c>
      <c r="I218" s="2">
        <v>8000</v>
      </c>
    </row>
    <row r="219" spans="1:9" x14ac:dyDescent="0.25">
      <c r="A219" s="4">
        <v>43531</v>
      </c>
      <c r="B219" s="16" t="str">
        <f>VLOOKUP(MONTH(A219),Apoio!$F$1:$G$12,2,0)</f>
        <v>Mar</v>
      </c>
      <c r="C219" t="s">
        <v>21</v>
      </c>
      <c r="D219" s="16" t="s">
        <v>26</v>
      </c>
      <c r="E219" t="s">
        <v>79</v>
      </c>
      <c r="F219" s="3">
        <v>50</v>
      </c>
      <c r="G219" s="7">
        <f t="shared" si="3"/>
        <v>5</v>
      </c>
      <c r="H219" s="2">
        <f>Tabela1[[#This Row],[VALOR]]-Tabela1[[#This Row],[COMISSÃO]]</f>
        <v>45</v>
      </c>
      <c r="I219" s="2">
        <v>8000</v>
      </c>
    </row>
    <row r="220" spans="1:9" x14ac:dyDescent="0.25">
      <c r="A220" s="4">
        <v>43531</v>
      </c>
      <c r="B220" s="16" t="str">
        <f>VLOOKUP(MONTH(A220),Apoio!$F$1:$G$12,2,0)</f>
        <v>Mar</v>
      </c>
      <c r="C220" t="s">
        <v>34</v>
      </c>
      <c r="D220" s="16" t="s">
        <v>24</v>
      </c>
      <c r="E220" t="s">
        <v>76</v>
      </c>
      <c r="F220" s="3">
        <v>40</v>
      </c>
      <c r="G220" s="7">
        <f t="shared" si="3"/>
        <v>4</v>
      </c>
      <c r="H220" s="2">
        <f>Tabela1[[#This Row],[VALOR]]-Tabela1[[#This Row],[COMISSÃO]]</f>
        <v>36</v>
      </c>
      <c r="I220" s="2">
        <v>8000</v>
      </c>
    </row>
    <row r="221" spans="1:9" x14ac:dyDescent="0.25">
      <c r="A221" s="4">
        <v>43532</v>
      </c>
      <c r="B221" s="16" t="str">
        <f>VLOOKUP(MONTH(A221),Apoio!$F$1:$G$12,2,0)</f>
        <v>Mar</v>
      </c>
      <c r="C221" t="s">
        <v>18</v>
      </c>
      <c r="D221" s="16" t="s">
        <v>23</v>
      </c>
      <c r="E221" t="s">
        <v>79</v>
      </c>
      <c r="F221" s="3">
        <v>30</v>
      </c>
      <c r="G221" s="7">
        <f t="shared" si="3"/>
        <v>3</v>
      </c>
      <c r="H221" s="2">
        <f>Tabela1[[#This Row],[VALOR]]-Tabela1[[#This Row],[COMISSÃO]]</f>
        <v>27</v>
      </c>
      <c r="I221" s="2">
        <v>8000</v>
      </c>
    </row>
    <row r="222" spans="1:9" x14ac:dyDescent="0.25">
      <c r="A222" s="4">
        <v>43532</v>
      </c>
      <c r="B222" s="16" t="str">
        <f>VLOOKUP(MONTH(A222),Apoio!$F$1:$G$12,2,0)</f>
        <v>Mar</v>
      </c>
      <c r="C222" t="s">
        <v>19</v>
      </c>
      <c r="D222" s="16" t="s">
        <v>26</v>
      </c>
      <c r="E222" t="s">
        <v>76</v>
      </c>
      <c r="F222" s="3">
        <v>70</v>
      </c>
      <c r="G222" s="7">
        <f t="shared" si="3"/>
        <v>7</v>
      </c>
      <c r="H222" s="2">
        <f>Tabela1[[#This Row],[VALOR]]-Tabela1[[#This Row],[COMISSÃO]]</f>
        <v>63</v>
      </c>
      <c r="I222" s="2">
        <v>8000</v>
      </c>
    </row>
    <row r="223" spans="1:9" x14ac:dyDescent="0.25">
      <c r="A223" s="4">
        <v>43532</v>
      </c>
      <c r="B223" s="16" t="str">
        <f>VLOOKUP(MONTH(A223),Apoio!$F$1:$G$12,2,0)</f>
        <v>Mar</v>
      </c>
      <c r="C223" t="s">
        <v>9</v>
      </c>
      <c r="D223" s="16" t="s">
        <v>24</v>
      </c>
      <c r="E223" t="s">
        <v>79</v>
      </c>
      <c r="F223" s="3">
        <v>300</v>
      </c>
      <c r="G223" s="7">
        <f t="shared" si="3"/>
        <v>30</v>
      </c>
      <c r="H223" s="2">
        <f>Tabela1[[#This Row],[VALOR]]-Tabela1[[#This Row],[COMISSÃO]]</f>
        <v>270</v>
      </c>
      <c r="I223" s="2">
        <v>8000</v>
      </c>
    </row>
    <row r="224" spans="1:9" x14ac:dyDescent="0.25">
      <c r="A224" s="4">
        <v>43532</v>
      </c>
      <c r="B224" s="16" t="str">
        <f>VLOOKUP(MONTH(A224),Apoio!$F$1:$G$12,2,0)</f>
        <v>Mar</v>
      </c>
      <c r="C224" t="s">
        <v>10</v>
      </c>
      <c r="D224" s="16" t="s">
        <v>24</v>
      </c>
      <c r="E224" t="s">
        <v>79</v>
      </c>
      <c r="F224" s="3">
        <v>230</v>
      </c>
      <c r="G224" s="7">
        <f t="shared" si="3"/>
        <v>23</v>
      </c>
      <c r="H224" s="2">
        <f>Tabela1[[#This Row],[VALOR]]-Tabela1[[#This Row],[COMISSÃO]]</f>
        <v>207</v>
      </c>
      <c r="I224" s="2">
        <v>8000</v>
      </c>
    </row>
    <row r="225" spans="1:9" x14ac:dyDescent="0.25">
      <c r="A225" s="4">
        <v>43532</v>
      </c>
      <c r="B225" s="16" t="str">
        <f>VLOOKUP(MONTH(A225),Apoio!$F$1:$G$12,2,0)</f>
        <v>Mar</v>
      </c>
      <c r="C225" t="s">
        <v>11</v>
      </c>
      <c r="D225" s="16" t="s">
        <v>24</v>
      </c>
      <c r="E225" t="s">
        <v>78</v>
      </c>
      <c r="F225" s="3">
        <v>120</v>
      </c>
      <c r="G225" s="7">
        <f t="shared" si="3"/>
        <v>12</v>
      </c>
      <c r="H225" s="2">
        <f>Tabela1[[#This Row],[VALOR]]-Tabela1[[#This Row],[COMISSÃO]]</f>
        <v>108</v>
      </c>
      <c r="I225" s="2">
        <v>8000</v>
      </c>
    </row>
    <row r="226" spans="1:9" x14ac:dyDescent="0.25">
      <c r="A226" s="4">
        <v>43532</v>
      </c>
      <c r="B226" s="16" t="str">
        <f>VLOOKUP(MONTH(A226),Apoio!$F$1:$G$12,2,0)</f>
        <v>Mar</v>
      </c>
      <c r="C226" t="s">
        <v>40</v>
      </c>
      <c r="D226" s="16" t="s">
        <v>23</v>
      </c>
      <c r="E226" t="s">
        <v>77</v>
      </c>
      <c r="F226" s="3">
        <v>15</v>
      </c>
      <c r="G226" s="7">
        <f t="shared" si="3"/>
        <v>1.5</v>
      </c>
      <c r="H226" s="2">
        <f>Tabela1[[#This Row],[VALOR]]-Tabela1[[#This Row],[COMISSÃO]]</f>
        <v>13.5</v>
      </c>
      <c r="I226" s="2">
        <v>8000</v>
      </c>
    </row>
    <row r="227" spans="1:9" x14ac:dyDescent="0.25">
      <c r="A227" s="4">
        <v>43532</v>
      </c>
      <c r="B227" s="16" t="str">
        <f>VLOOKUP(MONTH(A227),Apoio!$F$1:$G$12,2,0)</f>
        <v>Mar</v>
      </c>
      <c r="C227" t="s">
        <v>12</v>
      </c>
      <c r="D227" s="16" t="s">
        <v>26</v>
      </c>
      <c r="E227" t="s">
        <v>76</v>
      </c>
      <c r="F227" s="3">
        <v>15</v>
      </c>
      <c r="G227" s="7">
        <f t="shared" si="3"/>
        <v>1.5</v>
      </c>
      <c r="H227" s="2">
        <f>Tabela1[[#This Row],[VALOR]]-Tabela1[[#This Row],[COMISSÃO]]</f>
        <v>13.5</v>
      </c>
      <c r="I227" s="2">
        <v>8000</v>
      </c>
    </row>
    <row r="228" spans="1:9" x14ac:dyDescent="0.25">
      <c r="A228" s="4">
        <v>43535</v>
      </c>
      <c r="B228" s="16" t="str">
        <f>VLOOKUP(MONTH(A228),Apoio!$F$1:$G$12,2,0)</f>
        <v>Mar</v>
      </c>
      <c r="C228" t="s">
        <v>20</v>
      </c>
      <c r="D228" s="16" t="s">
        <v>26</v>
      </c>
      <c r="E228" t="s">
        <v>79</v>
      </c>
      <c r="F228" s="3">
        <v>20</v>
      </c>
      <c r="G228" s="7">
        <f t="shared" si="3"/>
        <v>2</v>
      </c>
      <c r="H228" s="2">
        <f>Tabela1[[#This Row],[VALOR]]-Tabela1[[#This Row],[COMISSÃO]]</f>
        <v>18</v>
      </c>
      <c r="I228" s="2">
        <v>8000</v>
      </c>
    </row>
    <row r="229" spans="1:9" x14ac:dyDescent="0.25">
      <c r="A229" s="4">
        <v>43535</v>
      </c>
      <c r="B229" s="16" t="str">
        <f>VLOOKUP(MONTH(A229),Apoio!$F$1:$G$12,2,0)</f>
        <v>Mar</v>
      </c>
      <c r="C229" t="s">
        <v>21</v>
      </c>
      <c r="D229" s="16" t="s">
        <v>26</v>
      </c>
      <c r="E229" t="s">
        <v>79</v>
      </c>
      <c r="F229" s="3">
        <v>50</v>
      </c>
      <c r="G229" s="7">
        <f t="shared" si="3"/>
        <v>5</v>
      </c>
      <c r="H229" s="2">
        <f>Tabela1[[#This Row],[VALOR]]-Tabela1[[#This Row],[COMISSÃO]]</f>
        <v>45</v>
      </c>
      <c r="I229" s="2">
        <v>8000</v>
      </c>
    </row>
    <row r="230" spans="1:9" x14ac:dyDescent="0.25">
      <c r="A230" s="4">
        <v>43535</v>
      </c>
      <c r="B230" s="16" t="str">
        <f>VLOOKUP(MONTH(A230),Apoio!$F$1:$G$12,2,0)</f>
        <v>Mar</v>
      </c>
      <c r="C230" t="s">
        <v>34</v>
      </c>
      <c r="D230" s="16" t="s">
        <v>24</v>
      </c>
      <c r="E230" t="s">
        <v>78</v>
      </c>
      <c r="F230" s="3">
        <v>40</v>
      </c>
      <c r="G230" s="7">
        <f t="shared" si="3"/>
        <v>4</v>
      </c>
      <c r="H230" s="2">
        <f>Tabela1[[#This Row],[VALOR]]-Tabela1[[#This Row],[COMISSÃO]]</f>
        <v>36</v>
      </c>
      <c r="I230" s="2">
        <v>8000</v>
      </c>
    </row>
    <row r="231" spans="1:9" x14ac:dyDescent="0.25">
      <c r="A231" s="4">
        <v>43535</v>
      </c>
      <c r="B231" s="16" t="str">
        <f>VLOOKUP(MONTH(A231),Apoio!$F$1:$G$12,2,0)</f>
        <v>Mar</v>
      </c>
      <c r="C231" t="s">
        <v>13</v>
      </c>
      <c r="D231" s="16" t="s">
        <v>26</v>
      </c>
      <c r="E231" t="s">
        <v>77</v>
      </c>
      <c r="F231" s="3">
        <v>120</v>
      </c>
      <c r="G231" s="7">
        <f t="shared" si="3"/>
        <v>12</v>
      </c>
      <c r="H231" s="2">
        <f>Tabela1[[#This Row],[VALOR]]-Tabela1[[#This Row],[COMISSÃO]]</f>
        <v>108</v>
      </c>
      <c r="I231" s="2">
        <v>8000</v>
      </c>
    </row>
    <row r="232" spans="1:9" x14ac:dyDescent="0.25">
      <c r="A232" s="4">
        <v>43535</v>
      </c>
      <c r="B232" s="16" t="str">
        <f>VLOOKUP(MONTH(A232),Apoio!$F$1:$G$12,2,0)</f>
        <v>Mar</v>
      </c>
      <c r="C232" t="s">
        <v>14</v>
      </c>
      <c r="D232" s="16" t="s">
        <v>24</v>
      </c>
      <c r="E232" t="s">
        <v>76</v>
      </c>
      <c r="F232" s="3">
        <v>350</v>
      </c>
      <c r="G232" s="7">
        <f t="shared" si="3"/>
        <v>35</v>
      </c>
      <c r="H232" s="2">
        <f>Tabela1[[#This Row],[VALOR]]-Tabela1[[#This Row],[COMISSÃO]]</f>
        <v>315</v>
      </c>
      <c r="I232" s="2">
        <v>8000</v>
      </c>
    </row>
    <row r="233" spans="1:9" x14ac:dyDescent="0.25">
      <c r="A233" s="4">
        <v>43535</v>
      </c>
      <c r="B233" s="16" t="str">
        <f>VLOOKUP(MONTH(A233),Apoio!$F$1:$G$12,2,0)</f>
        <v>Mar</v>
      </c>
      <c r="C233" t="s">
        <v>15</v>
      </c>
      <c r="D233" s="16" t="s">
        <v>24</v>
      </c>
      <c r="E233" t="s">
        <v>78</v>
      </c>
      <c r="F233" s="3">
        <v>140</v>
      </c>
      <c r="G233" s="7">
        <f t="shared" si="3"/>
        <v>14</v>
      </c>
      <c r="H233" s="2">
        <f>Tabela1[[#This Row],[VALOR]]-Tabela1[[#This Row],[COMISSÃO]]</f>
        <v>126</v>
      </c>
      <c r="I233" s="2">
        <v>8000</v>
      </c>
    </row>
    <row r="234" spans="1:9" x14ac:dyDescent="0.25">
      <c r="A234" s="4">
        <v>43535</v>
      </c>
      <c r="B234" s="16" t="str">
        <f>VLOOKUP(MONTH(A234),Apoio!$F$1:$G$12,2,0)</f>
        <v>Mar</v>
      </c>
      <c r="C234" t="s">
        <v>18</v>
      </c>
      <c r="D234" s="16" t="s">
        <v>23</v>
      </c>
      <c r="E234" t="s">
        <v>77</v>
      </c>
      <c r="F234" s="3">
        <v>30</v>
      </c>
      <c r="G234" s="7">
        <f t="shared" si="3"/>
        <v>3</v>
      </c>
      <c r="H234" s="2">
        <f>Tabela1[[#This Row],[VALOR]]-Tabela1[[#This Row],[COMISSÃO]]</f>
        <v>27</v>
      </c>
      <c r="I234" s="2">
        <v>8000</v>
      </c>
    </row>
    <row r="235" spans="1:9" x14ac:dyDescent="0.25">
      <c r="A235" s="4">
        <v>43535</v>
      </c>
      <c r="B235" s="16" t="str">
        <f>VLOOKUP(MONTH(A235),Apoio!$F$1:$G$12,2,0)</f>
        <v>Mar</v>
      </c>
      <c r="C235" t="s">
        <v>19</v>
      </c>
      <c r="D235" s="16" t="s">
        <v>26</v>
      </c>
      <c r="E235" t="s">
        <v>76</v>
      </c>
      <c r="F235" s="3">
        <v>70</v>
      </c>
      <c r="G235" s="7">
        <f t="shared" si="3"/>
        <v>7</v>
      </c>
      <c r="H235" s="2">
        <f>Tabela1[[#This Row],[VALOR]]-Tabela1[[#This Row],[COMISSÃO]]</f>
        <v>63</v>
      </c>
      <c r="I235" s="2">
        <v>8000</v>
      </c>
    </row>
    <row r="236" spans="1:9" x14ac:dyDescent="0.25">
      <c r="A236" s="4">
        <v>43536</v>
      </c>
      <c r="B236" s="16" t="str">
        <f>VLOOKUP(MONTH(A236),Apoio!$F$1:$G$12,2,0)</f>
        <v>Mar</v>
      </c>
      <c r="C236" t="s">
        <v>16</v>
      </c>
      <c r="D236" s="16" t="s">
        <v>24</v>
      </c>
      <c r="E236" t="s">
        <v>79</v>
      </c>
      <c r="F236" s="3">
        <v>190</v>
      </c>
      <c r="G236" s="7">
        <f t="shared" si="3"/>
        <v>19</v>
      </c>
      <c r="H236" s="2">
        <f>Tabela1[[#This Row],[VALOR]]-Tabela1[[#This Row],[COMISSÃO]]</f>
        <v>171</v>
      </c>
      <c r="I236" s="2">
        <v>8000</v>
      </c>
    </row>
    <row r="237" spans="1:9" x14ac:dyDescent="0.25">
      <c r="A237" s="4">
        <v>43536</v>
      </c>
      <c r="B237" s="16" t="str">
        <f>VLOOKUP(MONTH(A237),Apoio!$F$1:$G$12,2,0)</f>
        <v>Mar</v>
      </c>
      <c r="C237" t="s">
        <v>28</v>
      </c>
      <c r="D237" s="16" t="s">
        <v>87</v>
      </c>
      <c r="E237" t="s">
        <v>82</v>
      </c>
      <c r="F237" s="3">
        <v>50</v>
      </c>
      <c r="G237" s="7">
        <f t="shared" si="3"/>
        <v>5</v>
      </c>
      <c r="H237" s="2">
        <f>Tabela1[[#This Row],[VALOR]]-Tabela1[[#This Row],[COMISSÃO]]</f>
        <v>45</v>
      </c>
      <c r="I237" s="2">
        <v>8000</v>
      </c>
    </row>
    <row r="238" spans="1:9" x14ac:dyDescent="0.25">
      <c r="A238" s="4">
        <v>43536</v>
      </c>
      <c r="B238" s="16" t="str">
        <f>VLOOKUP(MONTH(A238),Apoio!$F$1:$G$12,2,0)</f>
        <v>Mar</v>
      </c>
      <c r="C238" t="s">
        <v>20</v>
      </c>
      <c r="D238" s="16" t="s">
        <v>26</v>
      </c>
      <c r="E238" t="s">
        <v>77</v>
      </c>
      <c r="F238" s="3">
        <v>20</v>
      </c>
      <c r="G238" s="7">
        <f t="shared" si="3"/>
        <v>2</v>
      </c>
      <c r="H238" s="2">
        <f>Tabela1[[#This Row],[VALOR]]-Tabela1[[#This Row],[COMISSÃO]]</f>
        <v>18</v>
      </c>
      <c r="I238" s="2">
        <v>8000</v>
      </c>
    </row>
    <row r="239" spans="1:9" x14ac:dyDescent="0.25">
      <c r="A239" s="4">
        <v>43536</v>
      </c>
      <c r="B239" s="16" t="str">
        <f>VLOOKUP(MONTH(A239),Apoio!$F$1:$G$12,2,0)</f>
        <v>Mar</v>
      </c>
      <c r="C239" t="s">
        <v>21</v>
      </c>
      <c r="D239" s="16" t="s">
        <v>26</v>
      </c>
      <c r="E239" t="s">
        <v>76</v>
      </c>
      <c r="F239" s="3">
        <v>50</v>
      </c>
      <c r="G239" s="7">
        <f t="shared" si="3"/>
        <v>5</v>
      </c>
      <c r="H239" s="2">
        <f>Tabela1[[#This Row],[VALOR]]-Tabela1[[#This Row],[COMISSÃO]]</f>
        <v>45</v>
      </c>
      <c r="I239" s="2">
        <v>8000</v>
      </c>
    </row>
    <row r="240" spans="1:9" x14ac:dyDescent="0.25">
      <c r="A240" s="4">
        <v>43536</v>
      </c>
      <c r="B240" s="16" t="str">
        <f>VLOOKUP(MONTH(A240),Apoio!$F$1:$G$12,2,0)</f>
        <v>Mar</v>
      </c>
      <c r="C240" t="s">
        <v>34</v>
      </c>
      <c r="D240" s="16" t="s">
        <v>24</v>
      </c>
      <c r="E240" t="s">
        <v>78</v>
      </c>
      <c r="F240" s="3">
        <v>40</v>
      </c>
      <c r="G240" s="7">
        <f t="shared" si="3"/>
        <v>4</v>
      </c>
      <c r="H240" s="2">
        <f>Tabela1[[#This Row],[VALOR]]-Tabela1[[#This Row],[COMISSÃO]]</f>
        <v>36</v>
      </c>
      <c r="I240" s="2">
        <v>8000</v>
      </c>
    </row>
    <row r="241" spans="1:9" x14ac:dyDescent="0.25">
      <c r="A241" s="4">
        <v>43536</v>
      </c>
      <c r="B241" s="16" t="str">
        <f>VLOOKUP(MONTH(A241),Apoio!$F$1:$G$12,2,0)</f>
        <v>Mar</v>
      </c>
      <c r="C241" t="s">
        <v>9</v>
      </c>
      <c r="D241" s="16" t="s">
        <v>24</v>
      </c>
      <c r="E241" t="s">
        <v>79</v>
      </c>
      <c r="F241" s="3">
        <v>300</v>
      </c>
      <c r="G241" s="7">
        <f t="shared" si="3"/>
        <v>30</v>
      </c>
      <c r="H241" s="2">
        <f>Tabela1[[#This Row],[VALOR]]-Tabela1[[#This Row],[COMISSÃO]]</f>
        <v>270</v>
      </c>
      <c r="I241" s="2">
        <v>8000</v>
      </c>
    </row>
    <row r="242" spans="1:9" x14ac:dyDescent="0.25">
      <c r="A242" s="4">
        <v>43537</v>
      </c>
      <c r="B242" s="16" t="str">
        <f>VLOOKUP(MONTH(A242),Apoio!$F$1:$G$12,2,0)</f>
        <v>Mar</v>
      </c>
      <c r="C242" t="s">
        <v>29</v>
      </c>
      <c r="D242" s="16" t="s">
        <v>87</v>
      </c>
      <c r="E242" t="s">
        <v>81</v>
      </c>
      <c r="F242" s="3">
        <v>120</v>
      </c>
      <c r="G242" s="7">
        <f t="shared" si="3"/>
        <v>12</v>
      </c>
      <c r="H242" s="2">
        <f>Tabela1[[#This Row],[VALOR]]-Tabela1[[#This Row],[COMISSÃO]]</f>
        <v>108</v>
      </c>
      <c r="I242" s="2">
        <v>8000</v>
      </c>
    </row>
    <row r="243" spans="1:9" x14ac:dyDescent="0.25">
      <c r="A243" s="4">
        <v>43537</v>
      </c>
      <c r="B243" s="1" t="str">
        <f>VLOOKUP(MONTH(A243),Apoio!$F$1:$G$12,2,0)</f>
        <v>Mar</v>
      </c>
      <c r="C243" t="s">
        <v>30</v>
      </c>
      <c r="D243" s="1" t="s">
        <v>87</v>
      </c>
      <c r="E243" t="s">
        <v>83</v>
      </c>
      <c r="F243" s="3">
        <v>80</v>
      </c>
      <c r="G243" s="7">
        <f t="shared" si="3"/>
        <v>8</v>
      </c>
      <c r="H243" s="2">
        <f>Tabela1[[#This Row],[VALOR]]-Tabela1[[#This Row],[COMISSÃO]]</f>
        <v>72</v>
      </c>
      <c r="I243" s="2">
        <v>8000</v>
      </c>
    </row>
    <row r="244" spans="1:9" x14ac:dyDescent="0.25">
      <c r="A244" s="4">
        <v>43537</v>
      </c>
      <c r="B244" s="1" t="str">
        <f>VLOOKUP(MONTH(A244),Apoio!$F$1:$G$12,2,0)</f>
        <v>Mar</v>
      </c>
      <c r="C244" t="s">
        <v>31</v>
      </c>
      <c r="D244" s="1" t="s">
        <v>87</v>
      </c>
      <c r="E244" t="s">
        <v>84</v>
      </c>
      <c r="F244" s="3">
        <v>200</v>
      </c>
      <c r="G244" s="7">
        <f t="shared" si="3"/>
        <v>20</v>
      </c>
      <c r="H244" s="2">
        <f>Tabela1[[#This Row],[VALOR]]-Tabela1[[#This Row],[COMISSÃO]]</f>
        <v>180</v>
      </c>
      <c r="I244" s="2">
        <v>8000</v>
      </c>
    </row>
    <row r="245" spans="1:9" x14ac:dyDescent="0.25">
      <c r="A245" s="4">
        <v>43537</v>
      </c>
      <c r="B245" s="1" t="str">
        <f>VLOOKUP(MONTH(A245),Apoio!$F$1:$G$12,2,0)</f>
        <v>Mar</v>
      </c>
      <c r="C245" t="s">
        <v>32</v>
      </c>
      <c r="D245" s="1" t="s">
        <v>87</v>
      </c>
      <c r="E245" t="s">
        <v>82</v>
      </c>
      <c r="F245" s="3">
        <v>70</v>
      </c>
      <c r="G245" s="7">
        <f t="shared" si="3"/>
        <v>7</v>
      </c>
      <c r="H245" s="2">
        <f>Tabela1[[#This Row],[VALOR]]-Tabela1[[#This Row],[COMISSÃO]]</f>
        <v>63</v>
      </c>
      <c r="I245" s="2">
        <v>8000</v>
      </c>
    </row>
    <row r="246" spans="1:9" x14ac:dyDescent="0.25">
      <c r="A246" s="4">
        <v>43537</v>
      </c>
      <c r="B246" s="1" t="str">
        <f>VLOOKUP(MONTH(A246),Apoio!$F$1:$G$12,2,0)</f>
        <v>Mar</v>
      </c>
      <c r="C246" t="s">
        <v>11</v>
      </c>
      <c r="D246" s="1" t="s">
        <v>24</v>
      </c>
      <c r="E246" t="s">
        <v>76</v>
      </c>
      <c r="F246" s="3">
        <v>120</v>
      </c>
      <c r="G246" s="7">
        <f t="shared" si="3"/>
        <v>12</v>
      </c>
      <c r="H246" s="2">
        <f>Tabela1[[#This Row],[VALOR]]-Tabela1[[#This Row],[COMISSÃO]]</f>
        <v>108</v>
      </c>
      <c r="I246" s="2">
        <v>8000</v>
      </c>
    </row>
    <row r="247" spans="1:9" x14ac:dyDescent="0.25">
      <c r="A247" s="4">
        <v>43537</v>
      </c>
      <c r="B247" s="1" t="str">
        <f>VLOOKUP(MONTH(A247),Apoio!$F$1:$G$12,2,0)</f>
        <v>Mar</v>
      </c>
      <c r="C247" t="s">
        <v>29</v>
      </c>
      <c r="D247" s="1" t="s">
        <v>87</v>
      </c>
      <c r="E247" t="s">
        <v>84</v>
      </c>
      <c r="F247" s="3">
        <v>120</v>
      </c>
      <c r="G247" s="7">
        <f t="shared" si="3"/>
        <v>12</v>
      </c>
      <c r="H247" s="2">
        <f>Tabela1[[#This Row],[VALOR]]-Tabela1[[#This Row],[COMISSÃO]]</f>
        <v>108</v>
      </c>
      <c r="I247" s="2">
        <v>8000</v>
      </c>
    </row>
    <row r="248" spans="1:9" x14ac:dyDescent="0.25">
      <c r="A248" s="4">
        <v>43537</v>
      </c>
      <c r="B248" s="1" t="str">
        <f>VLOOKUP(MONTH(A248),Apoio!$F$1:$G$12,2,0)</f>
        <v>Mar</v>
      </c>
      <c r="C248" t="s">
        <v>10</v>
      </c>
      <c r="D248" s="1" t="s">
        <v>24</v>
      </c>
      <c r="E248" t="s">
        <v>77</v>
      </c>
      <c r="F248" s="3">
        <v>230</v>
      </c>
      <c r="G248" s="7">
        <f t="shared" si="3"/>
        <v>23</v>
      </c>
      <c r="H248" s="2">
        <f>Tabela1[[#This Row],[VALOR]]-Tabela1[[#This Row],[COMISSÃO]]</f>
        <v>207</v>
      </c>
      <c r="I248" s="2">
        <v>8000</v>
      </c>
    </row>
    <row r="249" spans="1:9" x14ac:dyDescent="0.25">
      <c r="A249" s="4">
        <v>43537</v>
      </c>
      <c r="B249" s="1" t="str">
        <f>VLOOKUP(MONTH(A249),Apoio!$F$1:$G$12,2,0)</f>
        <v>Mar</v>
      </c>
      <c r="C249" t="s">
        <v>11</v>
      </c>
      <c r="D249" s="1" t="s">
        <v>24</v>
      </c>
      <c r="E249" t="s">
        <v>78</v>
      </c>
      <c r="F249" s="3">
        <v>120</v>
      </c>
      <c r="G249" s="7">
        <f t="shared" si="3"/>
        <v>12</v>
      </c>
      <c r="H249" s="2">
        <f>Tabela1[[#This Row],[VALOR]]-Tabela1[[#This Row],[COMISSÃO]]</f>
        <v>108</v>
      </c>
      <c r="I249" s="2">
        <v>8000</v>
      </c>
    </row>
    <row r="250" spans="1:9" x14ac:dyDescent="0.25">
      <c r="A250" s="4">
        <v>43537</v>
      </c>
      <c r="B250" s="1" t="str">
        <f>VLOOKUP(MONTH(A250),Apoio!$F$1:$G$12,2,0)</f>
        <v>Mar</v>
      </c>
      <c r="C250" t="s">
        <v>40</v>
      </c>
      <c r="D250" s="1" t="s">
        <v>23</v>
      </c>
      <c r="E250" t="s">
        <v>79</v>
      </c>
      <c r="F250" s="3">
        <v>15</v>
      </c>
      <c r="G250" s="7">
        <f t="shared" si="3"/>
        <v>1.5</v>
      </c>
      <c r="H250" s="2">
        <f>Tabela1[[#This Row],[VALOR]]-Tabela1[[#This Row],[COMISSÃO]]</f>
        <v>13.5</v>
      </c>
      <c r="I250" s="2">
        <v>8000</v>
      </c>
    </row>
    <row r="251" spans="1:9" x14ac:dyDescent="0.25">
      <c r="A251" s="4">
        <v>43538</v>
      </c>
      <c r="B251" s="1" t="str">
        <f>VLOOKUP(MONTH(A251),Apoio!$F$1:$G$12,2,0)</f>
        <v>Mar</v>
      </c>
      <c r="C251" t="s">
        <v>30</v>
      </c>
      <c r="D251" s="1" t="s">
        <v>87</v>
      </c>
      <c r="E251" t="s">
        <v>85</v>
      </c>
      <c r="F251" s="3">
        <v>80</v>
      </c>
      <c r="G251" s="7">
        <f t="shared" si="3"/>
        <v>8</v>
      </c>
      <c r="H251" s="2">
        <f>Tabela1[[#This Row],[VALOR]]-Tabela1[[#This Row],[COMISSÃO]]</f>
        <v>72</v>
      </c>
      <c r="I251" s="2">
        <v>8000</v>
      </c>
    </row>
    <row r="252" spans="1:9" x14ac:dyDescent="0.25">
      <c r="A252" s="4">
        <v>43538</v>
      </c>
      <c r="B252" s="1" t="str">
        <f>VLOOKUP(MONTH(A252),Apoio!$F$1:$G$12,2,0)</f>
        <v>Mar</v>
      </c>
      <c r="C252" t="s">
        <v>12</v>
      </c>
      <c r="D252" s="1" t="s">
        <v>26</v>
      </c>
      <c r="E252" t="s">
        <v>79</v>
      </c>
      <c r="F252" s="3">
        <v>15</v>
      </c>
      <c r="G252" s="7">
        <f t="shared" si="3"/>
        <v>1.5</v>
      </c>
      <c r="H252" s="2">
        <f>Tabela1[[#This Row],[VALOR]]-Tabela1[[#This Row],[COMISSÃO]]</f>
        <v>13.5</v>
      </c>
      <c r="I252" s="2">
        <v>8000</v>
      </c>
    </row>
    <row r="253" spans="1:9" x14ac:dyDescent="0.25">
      <c r="A253" s="4">
        <v>43538</v>
      </c>
      <c r="B253" s="1" t="str">
        <f>VLOOKUP(MONTH(A253),Apoio!$F$1:$G$12,2,0)</f>
        <v>Mar</v>
      </c>
      <c r="C253" t="s">
        <v>13</v>
      </c>
      <c r="D253" s="1" t="s">
        <v>26</v>
      </c>
      <c r="E253" t="s">
        <v>77</v>
      </c>
      <c r="F253" s="3">
        <v>120</v>
      </c>
      <c r="G253" s="7">
        <f t="shared" si="3"/>
        <v>12</v>
      </c>
      <c r="H253" s="2">
        <f>Tabela1[[#This Row],[VALOR]]-Tabela1[[#This Row],[COMISSÃO]]</f>
        <v>108</v>
      </c>
      <c r="I253" s="2">
        <v>8000</v>
      </c>
    </row>
    <row r="254" spans="1:9" x14ac:dyDescent="0.25">
      <c r="A254" s="4">
        <v>43538</v>
      </c>
      <c r="B254" s="1" t="str">
        <f>VLOOKUP(MONTH(A254),Apoio!$F$1:$G$12,2,0)</f>
        <v>Mar</v>
      </c>
      <c r="C254" t="s">
        <v>14</v>
      </c>
      <c r="D254" s="1" t="s">
        <v>24</v>
      </c>
      <c r="E254" t="s">
        <v>78</v>
      </c>
      <c r="F254" s="3">
        <v>350</v>
      </c>
      <c r="G254" s="7">
        <f t="shared" si="3"/>
        <v>35</v>
      </c>
      <c r="H254" s="2">
        <f>Tabela1[[#This Row],[VALOR]]-Tabela1[[#This Row],[COMISSÃO]]</f>
        <v>315</v>
      </c>
      <c r="I254" s="2">
        <v>8000</v>
      </c>
    </row>
    <row r="255" spans="1:9" x14ac:dyDescent="0.25">
      <c r="A255" s="4">
        <v>43538</v>
      </c>
      <c r="B255" s="1" t="str">
        <f>VLOOKUP(MONTH(A255),Apoio!$F$1:$G$12,2,0)</f>
        <v>Mar</v>
      </c>
      <c r="C255" t="s">
        <v>15</v>
      </c>
      <c r="D255" s="1" t="s">
        <v>24</v>
      </c>
      <c r="E255" t="s">
        <v>77</v>
      </c>
      <c r="F255" s="3">
        <v>140</v>
      </c>
      <c r="G255" s="7">
        <f t="shared" si="3"/>
        <v>14</v>
      </c>
      <c r="H255" s="2">
        <f>Tabela1[[#This Row],[VALOR]]-Tabela1[[#This Row],[COMISSÃO]]</f>
        <v>126</v>
      </c>
      <c r="I255" s="2">
        <v>8000</v>
      </c>
    </row>
    <row r="256" spans="1:9" x14ac:dyDescent="0.25">
      <c r="A256" s="4">
        <v>43538</v>
      </c>
      <c r="B256" s="1" t="str">
        <f>VLOOKUP(MONTH(A256),Apoio!$F$1:$G$12,2,0)</f>
        <v>Mar</v>
      </c>
      <c r="C256" t="s">
        <v>16</v>
      </c>
      <c r="D256" s="1" t="s">
        <v>24</v>
      </c>
      <c r="E256" t="s">
        <v>78</v>
      </c>
      <c r="F256" s="3">
        <v>190</v>
      </c>
      <c r="G256" s="7">
        <f t="shared" si="3"/>
        <v>19</v>
      </c>
      <c r="H256" s="2">
        <f>Tabela1[[#This Row],[VALOR]]-Tabela1[[#This Row],[COMISSÃO]]</f>
        <v>171</v>
      </c>
      <c r="I256" s="2">
        <v>8000</v>
      </c>
    </row>
    <row r="257" spans="1:9" x14ac:dyDescent="0.25">
      <c r="A257" s="4">
        <v>43539</v>
      </c>
      <c r="B257" s="1" t="str">
        <f>VLOOKUP(MONTH(A257),Apoio!$F$1:$G$12,2,0)</f>
        <v>Mar</v>
      </c>
      <c r="C257" t="s">
        <v>17</v>
      </c>
      <c r="D257" s="1" t="s">
        <v>24</v>
      </c>
      <c r="E257" t="s">
        <v>79</v>
      </c>
      <c r="F257" s="3">
        <v>130</v>
      </c>
      <c r="G257" s="7">
        <f t="shared" si="3"/>
        <v>13</v>
      </c>
      <c r="H257" s="2">
        <f>Tabela1[[#This Row],[VALOR]]-Tabela1[[#This Row],[COMISSÃO]]</f>
        <v>117</v>
      </c>
      <c r="I257" s="2">
        <v>8000</v>
      </c>
    </row>
    <row r="258" spans="1:9" x14ac:dyDescent="0.25">
      <c r="A258" s="4">
        <v>43556</v>
      </c>
      <c r="B258" s="1" t="str">
        <f>VLOOKUP(MONTH(A258),Apoio!$F$1:$G$12,2,0)</f>
        <v>Abr</v>
      </c>
      <c r="C258" t="s">
        <v>27</v>
      </c>
      <c r="D258" s="1" t="s">
        <v>87</v>
      </c>
      <c r="E258" t="s">
        <v>85</v>
      </c>
      <c r="F258" s="3">
        <v>50</v>
      </c>
      <c r="G258" s="7">
        <f t="shared" si="3"/>
        <v>5</v>
      </c>
      <c r="H258" s="2">
        <f>Tabela1[[#This Row],[VALOR]]-Tabela1[[#This Row],[COMISSÃO]]</f>
        <v>45</v>
      </c>
      <c r="I258" s="2">
        <v>8000</v>
      </c>
    </row>
    <row r="259" spans="1:9" x14ac:dyDescent="0.25">
      <c r="A259" s="4">
        <v>43556</v>
      </c>
      <c r="B259" s="1" t="str">
        <f>VLOOKUP(MONTH(A259),Apoio!$F$1:$G$12,2,0)</f>
        <v>Abr</v>
      </c>
      <c r="C259" t="s">
        <v>28</v>
      </c>
      <c r="D259" s="1" t="s">
        <v>87</v>
      </c>
      <c r="E259" t="s">
        <v>80</v>
      </c>
      <c r="F259" s="3">
        <v>50</v>
      </c>
      <c r="G259" s="7">
        <f t="shared" ref="G259:G322" si="4">IF(D259="serviço",20%*F259,10%*F259)</f>
        <v>5</v>
      </c>
      <c r="H259" s="2">
        <f>Tabela1[[#This Row],[VALOR]]-Tabela1[[#This Row],[COMISSÃO]]</f>
        <v>45</v>
      </c>
      <c r="I259" s="2">
        <v>8000</v>
      </c>
    </row>
    <row r="260" spans="1:9" x14ac:dyDescent="0.25">
      <c r="A260" s="4">
        <v>43556</v>
      </c>
      <c r="B260" s="1" t="str">
        <f>VLOOKUP(MONTH(A260),Apoio!$F$1:$G$12,2,0)</f>
        <v>Abr</v>
      </c>
      <c r="C260" t="s">
        <v>29</v>
      </c>
      <c r="D260" s="1" t="s">
        <v>87</v>
      </c>
      <c r="E260" t="s">
        <v>80</v>
      </c>
      <c r="F260" s="3">
        <v>120</v>
      </c>
      <c r="G260" s="7">
        <f t="shared" si="4"/>
        <v>12</v>
      </c>
      <c r="H260" s="2">
        <f>Tabela1[[#This Row],[VALOR]]-Tabela1[[#This Row],[COMISSÃO]]</f>
        <v>108</v>
      </c>
      <c r="I260" s="2">
        <v>8000</v>
      </c>
    </row>
    <row r="261" spans="1:9" x14ac:dyDescent="0.25">
      <c r="A261" s="4">
        <v>43556</v>
      </c>
      <c r="B261" s="1" t="str">
        <f>VLOOKUP(MONTH(A261),Apoio!$F$1:$G$12,2,0)</f>
        <v>Abr</v>
      </c>
      <c r="C261" t="s">
        <v>30</v>
      </c>
      <c r="D261" s="1" t="s">
        <v>87</v>
      </c>
      <c r="E261" t="s">
        <v>84</v>
      </c>
      <c r="F261" s="3">
        <v>80</v>
      </c>
      <c r="G261" s="7">
        <f t="shared" si="4"/>
        <v>8</v>
      </c>
      <c r="H261" s="2">
        <f>Tabela1[[#This Row],[VALOR]]-Tabela1[[#This Row],[COMISSÃO]]</f>
        <v>72</v>
      </c>
      <c r="I261" s="2">
        <v>8000</v>
      </c>
    </row>
    <row r="262" spans="1:9" x14ac:dyDescent="0.25">
      <c r="A262" s="4">
        <v>43559</v>
      </c>
      <c r="B262" s="1" t="str">
        <f>VLOOKUP(MONTH(A262),Apoio!$F$1:$G$12,2,0)</f>
        <v>Abr</v>
      </c>
      <c r="C262" t="s">
        <v>31</v>
      </c>
      <c r="D262" s="1" t="s">
        <v>87</v>
      </c>
      <c r="E262" t="s">
        <v>82</v>
      </c>
      <c r="F262" s="3">
        <v>200</v>
      </c>
      <c r="G262" s="7">
        <f t="shared" si="4"/>
        <v>20</v>
      </c>
      <c r="H262" s="2">
        <f>Tabela1[[#This Row],[VALOR]]-Tabela1[[#This Row],[COMISSÃO]]</f>
        <v>180</v>
      </c>
      <c r="I262" s="2">
        <v>8000</v>
      </c>
    </row>
    <row r="263" spans="1:9" x14ac:dyDescent="0.25">
      <c r="A263" s="4">
        <v>43559</v>
      </c>
      <c r="B263" s="1" t="str">
        <f>VLOOKUP(MONTH(A263),Apoio!$F$1:$G$12,2,0)</f>
        <v>Abr</v>
      </c>
      <c r="C263" t="s">
        <v>32</v>
      </c>
      <c r="D263" s="1" t="s">
        <v>87</v>
      </c>
      <c r="E263" t="s">
        <v>81</v>
      </c>
      <c r="F263" s="3">
        <v>70</v>
      </c>
      <c r="G263" s="7">
        <f t="shared" si="4"/>
        <v>7</v>
      </c>
      <c r="H263" s="2">
        <f>Tabela1[[#This Row],[VALOR]]-Tabela1[[#This Row],[COMISSÃO]]</f>
        <v>63</v>
      </c>
      <c r="I263" s="2">
        <v>8000</v>
      </c>
    </row>
    <row r="264" spans="1:9" x14ac:dyDescent="0.25">
      <c r="A264" s="4">
        <v>43559</v>
      </c>
      <c r="B264" s="1" t="str">
        <f>VLOOKUP(MONTH(A264),Apoio!$F$1:$G$12,2,0)</f>
        <v>Abr</v>
      </c>
      <c r="C264" t="s">
        <v>11</v>
      </c>
      <c r="D264" s="1" t="s">
        <v>24</v>
      </c>
      <c r="E264" t="s">
        <v>78</v>
      </c>
      <c r="F264" s="3">
        <v>120</v>
      </c>
      <c r="G264" s="7">
        <f t="shared" si="4"/>
        <v>12</v>
      </c>
      <c r="H264" s="2">
        <f>Tabela1[[#This Row],[VALOR]]-Tabela1[[#This Row],[COMISSÃO]]</f>
        <v>108</v>
      </c>
      <c r="I264" s="2">
        <v>8000</v>
      </c>
    </row>
    <row r="265" spans="1:9" x14ac:dyDescent="0.25">
      <c r="A265" s="4">
        <v>43559</v>
      </c>
      <c r="B265" s="1" t="str">
        <f>VLOOKUP(MONTH(A265),Apoio!$F$1:$G$12,2,0)</f>
        <v>Abr</v>
      </c>
      <c r="C265" t="s">
        <v>40</v>
      </c>
      <c r="D265" s="1" t="s">
        <v>23</v>
      </c>
      <c r="E265" t="s">
        <v>79</v>
      </c>
      <c r="F265" s="3">
        <v>15</v>
      </c>
      <c r="G265" s="7">
        <f t="shared" si="4"/>
        <v>1.5</v>
      </c>
      <c r="H265" s="2">
        <f>Tabela1[[#This Row],[VALOR]]-Tabela1[[#This Row],[COMISSÃO]]</f>
        <v>13.5</v>
      </c>
      <c r="I265" s="2">
        <v>8000</v>
      </c>
    </row>
    <row r="266" spans="1:9" x14ac:dyDescent="0.25">
      <c r="A266" s="4">
        <v>43559</v>
      </c>
      <c r="B266" s="1" t="str">
        <f>VLOOKUP(MONTH(A266),Apoio!$F$1:$G$12,2,0)</f>
        <v>Abr</v>
      </c>
      <c r="C266" t="s">
        <v>12</v>
      </c>
      <c r="D266" s="1" t="s">
        <v>26</v>
      </c>
      <c r="E266" t="s">
        <v>77</v>
      </c>
      <c r="F266" s="3">
        <v>15</v>
      </c>
      <c r="G266" s="7">
        <f t="shared" si="4"/>
        <v>1.5</v>
      </c>
      <c r="H266" s="2">
        <f>Tabela1[[#This Row],[VALOR]]-Tabela1[[#This Row],[COMISSÃO]]</f>
        <v>13.5</v>
      </c>
      <c r="I266" s="2">
        <v>8000</v>
      </c>
    </row>
    <row r="267" spans="1:9" x14ac:dyDescent="0.25">
      <c r="A267" s="4">
        <v>43559</v>
      </c>
      <c r="B267" s="1" t="str">
        <f>VLOOKUP(MONTH(A267),Apoio!$F$1:$G$12,2,0)</f>
        <v>Abr</v>
      </c>
      <c r="C267" t="s">
        <v>13</v>
      </c>
      <c r="D267" s="1" t="s">
        <v>26</v>
      </c>
      <c r="E267" t="s">
        <v>79</v>
      </c>
      <c r="F267" s="3">
        <v>120</v>
      </c>
      <c r="G267" s="7">
        <f t="shared" si="4"/>
        <v>12</v>
      </c>
      <c r="H267" s="2">
        <f>Tabela1[[#This Row],[VALOR]]-Tabela1[[#This Row],[COMISSÃO]]</f>
        <v>108</v>
      </c>
      <c r="I267" s="2">
        <v>8000</v>
      </c>
    </row>
    <row r="268" spans="1:9" x14ac:dyDescent="0.25">
      <c r="A268" s="4">
        <v>43559</v>
      </c>
      <c r="B268" s="1" t="str">
        <f>VLOOKUP(MONTH(A268),Apoio!$F$1:$G$12,2,0)</f>
        <v>Abr</v>
      </c>
      <c r="C268" t="s">
        <v>41</v>
      </c>
      <c r="D268" s="1" t="s">
        <v>24</v>
      </c>
      <c r="E268" t="s">
        <v>76</v>
      </c>
      <c r="F268" s="3">
        <v>75</v>
      </c>
      <c r="G268" s="7">
        <f t="shared" si="4"/>
        <v>7.5</v>
      </c>
      <c r="H268" s="2">
        <f>Tabela1[[#This Row],[VALOR]]-Tabela1[[#This Row],[COMISSÃO]]</f>
        <v>67.5</v>
      </c>
      <c r="I268" s="2">
        <v>8000</v>
      </c>
    </row>
    <row r="269" spans="1:9" x14ac:dyDescent="0.25">
      <c r="A269" s="4">
        <v>43559</v>
      </c>
      <c r="B269" s="1" t="str">
        <f>VLOOKUP(MONTH(A269),Apoio!$F$1:$G$12,2,0)</f>
        <v>Abr</v>
      </c>
      <c r="C269" t="s">
        <v>18</v>
      </c>
      <c r="D269" s="1" t="s">
        <v>23</v>
      </c>
      <c r="E269" t="s">
        <v>79</v>
      </c>
      <c r="F269" s="3">
        <v>30</v>
      </c>
      <c r="G269" s="7">
        <f t="shared" si="4"/>
        <v>3</v>
      </c>
      <c r="H269" s="2">
        <f>Tabela1[[#This Row],[VALOR]]-Tabela1[[#This Row],[COMISSÃO]]</f>
        <v>27</v>
      </c>
      <c r="I269" s="2">
        <v>8000</v>
      </c>
    </row>
    <row r="270" spans="1:9" x14ac:dyDescent="0.25">
      <c r="A270" s="4">
        <v>43560</v>
      </c>
      <c r="B270" s="1" t="str">
        <f>VLOOKUP(MONTH(A270),Apoio!$F$1:$G$12,2,0)</f>
        <v>Abr</v>
      </c>
      <c r="C270" t="s">
        <v>19</v>
      </c>
      <c r="D270" s="1" t="s">
        <v>26</v>
      </c>
      <c r="E270" t="s">
        <v>79</v>
      </c>
      <c r="F270" s="3">
        <v>70</v>
      </c>
      <c r="G270" s="7">
        <f t="shared" si="4"/>
        <v>7</v>
      </c>
      <c r="H270" s="2">
        <f>Tabela1[[#This Row],[VALOR]]-Tabela1[[#This Row],[COMISSÃO]]</f>
        <v>63</v>
      </c>
      <c r="I270" s="2">
        <v>8000</v>
      </c>
    </row>
    <row r="271" spans="1:9" x14ac:dyDescent="0.25">
      <c r="A271" s="4">
        <v>43560</v>
      </c>
      <c r="B271" s="1" t="str">
        <f>VLOOKUP(MONTH(A271),Apoio!$F$1:$G$12,2,0)</f>
        <v>Abr</v>
      </c>
      <c r="C271" t="s">
        <v>20</v>
      </c>
      <c r="D271" s="1" t="s">
        <v>26</v>
      </c>
      <c r="E271" t="s">
        <v>78</v>
      </c>
      <c r="F271" s="3">
        <v>20</v>
      </c>
      <c r="G271" s="7">
        <f t="shared" si="4"/>
        <v>2</v>
      </c>
      <c r="H271" s="2">
        <f>Tabela1[[#This Row],[VALOR]]-Tabela1[[#This Row],[COMISSÃO]]</f>
        <v>18</v>
      </c>
      <c r="I271" s="2">
        <v>8000</v>
      </c>
    </row>
    <row r="272" spans="1:9" x14ac:dyDescent="0.25">
      <c r="A272" s="4">
        <v>43560</v>
      </c>
      <c r="B272" s="1" t="str">
        <f>VLOOKUP(MONTH(A272),Apoio!$F$1:$G$12,2,0)</f>
        <v>Abr</v>
      </c>
      <c r="C272" t="s">
        <v>21</v>
      </c>
      <c r="D272" s="1" t="s">
        <v>26</v>
      </c>
      <c r="E272" t="s">
        <v>77</v>
      </c>
      <c r="F272" s="3">
        <v>50</v>
      </c>
      <c r="G272" s="7">
        <f t="shared" si="4"/>
        <v>5</v>
      </c>
      <c r="H272" s="2">
        <f>Tabela1[[#This Row],[VALOR]]-Tabela1[[#This Row],[COMISSÃO]]</f>
        <v>45</v>
      </c>
      <c r="I272" s="2">
        <v>8000</v>
      </c>
    </row>
    <row r="273" spans="1:9" x14ac:dyDescent="0.25">
      <c r="A273" s="4">
        <v>43560</v>
      </c>
      <c r="B273" s="1" t="str">
        <f>VLOOKUP(MONTH(A273),Apoio!$F$1:$G$12,2,0)</f>
        <v>Abr</v>
      </c>
      <c r="C273" t="s">
        <v>34</v>
      </c>
      <c r="D273" s="1" t="s">
        <v>24</v>
      </c>
      <c r="E273" t="s">
        <v>76</v>
      </c>
      <c r="F273" s="3">
        <v>40</v>
      </c>
      <c r="G273" s="7">
        <f t="shared" si="4"/>
        <v>4</v>
      </c>
      <c r="H273" s="2">
        <f>Tabela1[[#This Row],[VALOR]]-Tabela1[[#This Row],[COMISSÃO]]</f>
        <v>36</v>
      </c>
      <c r="I273" s="2">
        <v>8000</v>
      </c>
    </row>
    <row r="274" spans="1:9" x14ac:dyDescent="0.25">
      <c r="A274" s="4">
        <v>43561</v>
      </c>
      <c r="B274" s="1" t="str">
        <f>VLOOKUP(MONTH(A274),Apoio!$F$1:$G$12,2,0)</f>
        <v>Abr</v>
      </c>
      <c r="C274" t="s">
        <v>18</v>
      </c>
      <c r="D274" s="1" t="s">
        <v>23</v>
      </c>
      <c r="E274" t="s">
        <v>77</v>
      </c>
      <c r="F274" s="3">
        <v>30</v>
      </c>
      <c r="G274" s="7">
        <f t="shared" si="4"/>
        <v>3</v>
      </c>
      <c r="H274" s="2">
        <f>Tabela1[[#This Row],[VALOR]]-Tabela1[[#This Row],[COMISSÃO]]</f>
        <v>27</v>
      </c>
      <c r="I274" s="2">
        <v>8000</v>
      </c>
    </row>
    <row r="275" spans="1:9" x14ac:dyDescent="0.25">
      <c r="A275" s="4">
        <v>43561</v>
      </c>
      <c r="B275" s="1" t="str">
        <f>VLOOKUP(MONTH(A275),Apoio!$F$1:$G$12,2,0)</f>
        <v>Abr</v>
      </c>
      <c r="C275" t="s">
        <v>19</v>
      </c>
      <c r="D275" s="1" t="s">
        <v>26</v>
      </c>
      <c r="E275" t="s">
        <v>76</v>
      </c>
      <c r="F275" s="3">
        <v>70</v>
      </c>
      <c r="G275" s="7">
        <f t="shared" si="4"/>
        <v>7</v>
      </c>
      <c r="H275" s="2">
        <f>Tabela1[[#This Row],[VALOR]]-Tabela1[[#This Row],[COMISSÃO]]</f>
        <v>63</v>
      </c>
      <c r="I275" s="2">
        <v>8000</v>
      </c>
    </row>
    <row r="276" spans="1:9" x14ac:dyDescent="0.25">
      <c r="A276" s="4">
        <v>43561</v>
      </c>
      <c r="B276" s="1" t="str">
        <f>VLOOKUP(MONTH(A276),Apoio!$F$1:$G$12,2,0)</f>
        <v>Abr</v>
      </c>
      <c r="C276" t="s">
        <v>20</v>
      </c>
      <c r="D276" s="1" t="s">
        <v>26</v>
      </c>
      <c r="E276" t="s">
        <v>78</v>
      </c>
      <c r="F276" s="3">
        <v>20</v>
      </c>
      <c r="G276" s="7">
        <f t="shared" si="4"/>
        <v>2</v>
      </c>
      <c r="H276" s="2">
        <f>Tabela1[[#This Row],[VALOR]]-Tabela1[[#This Row],[COMISSÃO]]</f>
        <v>18</v>
      </c>
      <c r="I276" s="2">
        <v>8000</v>
      </c>
    </row>
    <row r="277" spans="1:9" x14ac:dyDescent="0.25">
      <c r="A277" s="4">
        <v>43561</v>
      </c>
      <c r="B277" s="1" t="str">
        <f>VLOOKUP(MONTH(A277),Apoio!$F$1:$G$12,2,0)</f>
        <v>Abr</v>
      </c>
      <c r="C277" t="s">
        <v>21</v>
      </c>
      <c r="D277" s="1" t="s">
        <v>26</v>
      </c>
      <c r="E277" t="s">
        <v>79</v>
      </c>
      <c r="F277" s="3">
        <v>50</v>
      </c>
      <c r="G277" s="7">
        <f t="shared" si="4"/>
        <v>5</v>
      </c>
      <c r="H277" s="2">
        <f>Tabela1[[#This Row],[VALOR]]-Tabela1[[#This Row],[COMISSÃO]]</f>
        <v>45</v>
      </c>
      <c r="I277" s="2">
        <v>8000</v>
      </c>
    </row>
    <row r="278" spans="1:9" x14ac:dyDescent="0.25">
      <c r="A278" s="4">
        <v>43561</v>
      </c>
      <c r="B278" s="1" t="str">
        <f>VLOOKUP(MONTH(A278),Apoio!$F$1:$G$12,2,0)</f>
        <v>Abr</v>
      </c>
      <c r="C278" t="s">
        <v>34</v>
      </c>
      <c r="D278" s="1" t="s">
        <v>24</v>
      </c>
      <c r="E278" t="s">
        <v>77</v>
      </c>
      <c r="F278" s="3">
        <v>40</v>
      </c>
      <c r="G278" s="7">
        <f t="shared" si="4"/>
        <v>4</v>
      </c>
      <c r="H278" s="2">
        <f>Tabela1[[#This Row],[VALOR]]-Tabela1[[#This Row],[COMISSÃO]]</f>
        <v>36</v>
      </c>
      <c r="I278" s="2">
        <v>8000</v>
      </c>
    </row>
    <row r="279" spans="1:9" x14ac:dyDescent="0.25">
      <c r="A279" s="4">
        <v>43561</v>
      </c>
      <c r="B279" s="1" t="str">
        <f>VLOOKUP(MONTH(A279),Apoio!$F$1:$G$12,2,0)</f>
        <v>Abr</v>
      </c>
      <c r="C279" t="s">
        <v>18</v>
      </c>
      <c r="D279" s="1" t="s">
        <v>23</v>
      </c>
      <c r="E279" t="s">
        <v>78</v>
      </c>
      <c r="F279" s="3">
        <v>30</v>
      </c>
      <c r="G279" s="7">
        <f t="shared" si="4"/>
        <v>3</v>
      </c>
      <c r="H279" s="2">
        <f>Tabela1[[#This Row],[VALOR]]-Tabela1[[#This Row],[COMISSÃO]]</f>
        <v>27</v>
      </c>
      <c r="I279" s="2">
        <v>8000</v>
      </c>
    </row>
    <row r="280" spans="1:9" x14ac:dyDescent="0.25">
      <c r="A280" s="4">
        <v>43561</v>
      </c>
      <c r="B280" s="1" t="str">
        <f>VLOOKUP(MONTH(A280),Apoio!$F$1:$G$12,2,0)</f>
        <v>Abr</v>
      </c>
      <c r="C280" t="s">
        <v>19</v>
      </c>
      <c r="D280" s="1" t="s">
        <v>26</v>
      </c>
      <c r="E280" t="s">
        <v>79</v>
      </c>
      <c r="F280" s="3">
        <v>70</v>
      </c>
      <c r="G280" s="7">
        <f t="shared" si="4"/>
        <v>7</v>
      </c>
      <c r="H280" s="2">
        <f>Tabela1[[#This Row],[VALOR]]-Tabela1[[#This Row],[COMISSÃO]]</f>
        <v>63</v>
      </c>
      <c r="I280" s="2">
        <v>8000</v>
      </c>
    </row>
    <row r="281" spans="1:9" x14ac:dyDescent="0.25">
      <c r="A281" s="4">
        <v>43562</v>
      </c>
      <c r="B281" s="1" t="str">
        <f>VLOOKUP(MONTH(A281),Apoio!$F$1:$G$12,2,0)</f>
        <v>Abr</v>
      </c>
      <c r="C281" t="s">
        <v>20</v>
      </c>
      <c r="D281" s="1" t="s">
        <v>26</v>
      </c>
      <c r="E281" t="s">
        <v>77</v>
      </c>
      <c r="F281" s="3">
        <v>20</v>
      </c>
      <c r="G281" s="7">
        <f t="shared" si="4"/>
        <v>2</v>
      </c>
      <c r="H281" s="2">
        <f>Tabela1[[#This Row],[VALOR]]-Tabela1[[#This Row],[COMISSÃO]]</f>
        <v>18</v>
      </c>
      <c r="I281" s="2">
        <v>8000</v>
      </c>
    </row>
    <row r="282" spans="1:9" x14ac:dyDescent="0.25">
      <c r="A282" s="4">
        <v>43562</v>
      </c>
      <c r="B282" s="1" t="str">
        <f>VLOOKUP(MONTH(A282),Apoio!$F$1:$G$12,2,0)</f>
        <v>Abr</v>
      </c>
      <c r="C282" t="s">
        <v>21</v>
      </c>
      <c r="D282" s="1" t="s">
        <v>26</v>
      </c>
      <c r="E282" t="s">
        <v>79</v>
      </c>
      <c r="F282" s="3">
        <v>50</v>
      </c>
      <c r="G282" s="7">
        <f t="shared" si="4"/>
        <v>5</v>
      </c>
      <c r="H282" s="2">
        <f>Tabela1[[#This Row],[VALOR]]-Tabela1[[#This Row],[COMISSÃO]]</f>
        <v>45</v>
      </c>
      <c r="I282" s="2">
        <v>8000</v>
      </c>
    </row>
    <row r="283" spans="1:9" x14ac:dyDescent="0.25">
      <c r="A283" s="4">
        <v>43562</v>
      </c>
      <c r="B283" s="1" t="str">
        <f>VLOOKUP(MONTH(A283),Apoio!$F$1:$G$12,2,0)</f>
        <v>Abr</v>
      </c>
      <c r="C283" t="s">
        <v>34</v>
      </c>
      <c r="D283" s="1" t="s">
        <v>24</v>
      </c>
      <c r="E283" t="s">
        <v>76</v>
      </c>
      <c r="F283" s="3">
        <v>40</v>
      </c>
      <c r="G283" s="7">
        <f t="shared" si="4"/>
        <v>4</v>
      </c>
      <c r="H283" s="2">
        <f>Tabela1[[#This Row],[VALOR]]-Tabela1[[#This Row],[COMISSÃO]]</f>
        <v>36</v>
      </c>
      <c r="I283" s="2">
        <v>8000</v>
      </c>
    </row>
    <row r="284" spans="1:9" x14ac:dyDescent="0.25">
      <c r="A284" s="4">
        <v>43563</v>
      </c>
      <c r="B284" s="1" t="str">
        <f>VLOOKUP(MONTH(A284),Apoio!$F$1:$G$12,2,0)</f>
        <v>Abr</v>
      </c>
      <c r="C284" t="s">
        <v>9</v>
      </c>
      <c r="D284" s="1" t="s">
        <v>24</v>
      </c>
      <c r="E284" t="s">
        <v>79</v>
      </c>
      <c r="F284" s="3">
        <v>300</v>
      </c>
      <c r="G284" s="7">
        <f t="shared" si="4"/>
        <v>30</v>
      </c>
      <c r="H284" s="2">
        <f>Tabela1[[#This Row],[VALOR]]-Tabela1[[#This Row],[COMISSÃO]]</f>
        <v>270</v>
      </c>
      <c r="I284" s="2">
        <v>8000</v>
      </c>
    </row>
    <row r="285" spans="1:9" x14ac:dyDescent="0.25">
      <c r="A285" s="4">
        <v>43563</v>
      </c>
      <c r="B285" s="1" t="str">
        <f>VLOOKUP(MONTH(A285),Apoio!$F$1:$G$12,2,0)</f>
        <v>Abr</v>
      </c>
      <c r="C285" t="s">
        <v>10</v>
      </c>
      <c r="D285" s="1" t="s">
        <v>24</v>
      </c>
      <c r="E285" t="s">
        <v>79</v>
      </c>
      <c r="F285" s="3">
        <v>230</v>
      </c>
      <c r="G285" s="7">
        <f t="shared" si="4"/>
        <v>23</v>
      </c>
      <c r="H285" s="2">
        <f>Tabela1[[#This Row],[VALOR]]-Tabela1[[#This Row],[COMISSÃO]]</f>
        <v>207</v>
      </c>
      <c r="I285" s="2">
        <v>8000</v>
      </c>
    </row>
    <row r="286" spans="1:9" x14ac:dyDescent="0.25">
      <c r="A286" s="4">
        <v>43563</v>
      </c>
      <c r="B286" s="1" t="str">
        <f>VLOOKUP(MONTH(A286),Apoio!$F$1:$G$12,2,0)</f>
        <v>Abr</v>
      </c>
      <c r="C286" t="s">
        <v>11</v>
      </c>
      <c r="D286" s="1" t="s">
        <v>24</v>
      </c>
      <c r="E286" t="s">
        <v>78</v>
      </c>
      <c r="F286" s="3">
        <v>120</v>
      </c>
      <c r="G286" s="7">
        <f t="shared" si="4"/>
        <v>12</v>
      </c>
      <c r="H286" s="2">
        <f>Tabela1[[#This Row],[VALOR]]-Tabela1[[#This Row],[COMISSÃO]]</f>
        <v>108</v>
      </c>
      <c r="I286" s="2">
        <v>8000</v>
      </c>
    </row>
    <row r="287" spans="1:9" x14ac:dyDescent="0.25">
      <c r="A287" s="4">
        <v>43563</v>
      </c>
      <c r="B287" s="1" t="str">
        <f>VLOOKUP(MONTH(A287),Apoio!$F$1:$G$12,2,0)</f>
        <v>Abr</v>
      </c>
      <c r="C287" t="s">
        <v>40</v>
      </c>
      <c r="D287" s="1" t="s">
        <v>23</v>
      </c>
      <c r="E287" t="s">
        <v>77</v>
      </c>
      <c r="F287" s="3">
        <v>15</v>
      </c>
      <c r="G287" s="7">
        <f t="shared" si="4"/>
        <v>1.5</v>
      </c>
      <c r="H287" s="2">
        <f>Tabela1[[#This Row],[VALOR]]-Tabela1[[#This Row],[COMISSÃO]]</f>
        <v>13.5</v>
      </c>
      <c r="I287" s="2">
        <v>8000</v>
      </c>
    </row>
    <row r="288" spans="1:9" x14ac:dyDescent="0.25">
      <c r="A288" s="4">
        <v>43563</v>
      </c>
      <c r="B288" s="1" t="str">
        <f>VLOOKUP(MONTH(A288),Apoio!$F$1:$G$12,2,0)</f>
        <v>Abr</v>
      </c>
      <c r="C288" t="s">
        <v>12</v>
      </c>
      <c r="D288" s="1" t="s">
        <v>26</v>
      </c>
      <c r="E288" t="s">
        <v>76</v>
      </c>
      <c r="F288" s="3">
        <v>15</v>
      </c>
      <c r="G288" s="7">
        <f t="shared" si="4"/>
        <v>1.5</v>
      </c>
      <c r="H288" s="2">
        <f>Tabela1[[#This Row],[VALOR]]-Tabela1[[#This Row],[COMISSÃO]]</f>
        <v>13.5</v>
      </c>
      <c r="I288" s="2">
        <v>8000</v>
      </c>
    </row>
    <row r="289" spans="1:9" x14ac:dyDescent="0.25">
      <c r="A289" s="4">
        <v>43566</v>
      </c>
      <c r="B289" s="1" t="str">
        <f>VLOOKUP(MONTH(A289),Apoio!$F$1:$G$12,2,0)</f>
        <v>Abr</v>
      </c>
      <c r="C289" t="s">
        <v>13</v>
      </c>
      <c r="D289" s="1" t="s">
        <v>26</v>
      </c>
      <c r="E289" t="s">
        <v>77</v>
      </c>
      <c r="F289" s="3">
        <v>120</v>
      </c>
      <c r="G289" s="7">
        <f t="shared" si="4"/>
        <v>12</v>
      </c>
      <c r="H289" s="2">
        <f>Tabela1[[#This Row],[VALOR]]-Tabela1[[#This Row],[COMISSÃO]]</f>
        <v>108</v>
      </c>
      <c r="I289" s="2">
        <v>8000</v>
      </c>
    </row>
    <row r="290" spans="1:9" x14ac:dyDescent="0.25">
      <c r="A290" s="4">
        <v>43566</v>
      </c>
      <c r="B290" s="1" t="str">
        <f>VLOOKUP(MONTH(A290),Apoio!$F$1:$G$12,2,0)</f>
        <v>Abr</v>
      </c>
      <c r="C290" t="s">
        <v>14</v>
      </c>
      <c r="D290" s="1" t="s">
        <v>24</v>
      </c>
      <c r="E290" t="s">
        <v>76</v>
      </c>
      <c r="F290" s="3">
        <v>350</v>
      </c>
      <c r="G290" s="7">
        <f t="shared" si="4"/>
        <v>35</v>
      </c>
      <c r="H290" s="2">
        <f>Tabela1[[#This Row],[VALOR]]-Tabela1[[#This Row],[COMISSÃO]]</f>
        <v>315</v>
      </c>
      <c r="I290" s="2">
        <v>8000</v>
      </c>
    </row>
    <row r="291" spans="1:9" x14ac:dyDescent="0.25">
      <c r="A291" s="4">
        <v>43566</v>
      </c>
      <c r="B291" s="1" t="str">
        <f>VLOOKUP(MONTH(A291),Apoio!$F$1:$G$12,2,0)</f>
        <v>Abr</v>
      </c>
      <c r="C291" t="s">
        <v>15</v>
      </c>
      <c r="D291" s="1" t="s">
        <v>24</v>
      </c>
      <c r="E291" t="s">
        <v>78</v>
      </c>
      <c r="F291" s="3">
        <v>140</v>
      </c>
      <c r="G291" s="7">
        <f t="shared" si="4"/>
        <v>14</v>
      </c>
      <c r="H291" s="2">
        <f>Tabela1[[#This Row],[VALOR]]-Tabela1[[#This Row],[COMISSÃO]]</f>
        <v>126</v>
      </c>
      <c r="I291" s="2">
        <v>8000</v>
      </c>
    </row>
    <row r="292" spans="1:9" x14ac:dyDescent="0.25">
      <c r="A292" s="4">
        <v>43567</v>
      </c>
      <c r="B292" s="1" t="str">
        <f>VLOOKUP(MONTH(A292),Apoio!$F$1:$G$12,2,0)</f>
        <v>Abr</v>
      </c>
      <c r="C292" t="s">
        <v>16</v>
      </c>
      <c r="D292" s="1" t="s">
        <v>24</v>
      </c>
      <c r="E292" t="s">
        <v>79</v>
      </c>
      <c r="F292" s="3">
        <v>190</v>
      </c>
      <c r="G292" s="7">
        <f t="shared" si="4"/>
        <v>19</v>
      </c>
      <c r="H292" s="2">
        <f>Tabela1[[#This Row],[VALOR]]-Tabela1[[#This Row],[COMISSÃO]]</f>
        <v>171</v>
      </c>
      <c r="I292" s="2">
        <v>8000</v>
      </c>
    </row>
    <row r="293" spans="1:9" x14ac:dyDescent="0.25">
      <c r="A293" s="4">
        <v>43567</v>
      </c>
      <c r="B293" s="1" t="str">
        <f>VLOOKUP(MONTH(A293),Apoio!$F$1:$G$12,2,0)</f>
        <v>Abr</v>
      </c>
      <c r="C293" t="s">
        <v>28</v>
      </c>
      <c r="D293" s="1" t="s">
        <v>87</v>
      </c>
      <c r="E293" t="s">
        <v>82</v>
      </c>
      <c r="F293" s="3">
        <v>50</v>
      </c>
      <c r="G293" s="7">
        <f t="shared" si="4"/>
        <v>5</v>
      </c>
      <c r="H293" s="2">
        <f>Tabela1[[#This Row],[VALOR]]-Tabela1[[#This Row],[COMISSÃO]]</f>
        <v>45</v>
      </c>
      <c r="I293" s="2">
        <v>8000</v>
      </c>
    </row>
    <row r="294" spans="1:9" x14ac:dyDescent="0.25">
      <c r="A294" s="4">
        <v>43568</v>
      </c>
      <c r="B294" s="1" t="str">
        <f>VLOOKUP(MONTH(A294),Apoio!$F$1:$G$12,2,0)</f>
        <v>Abr</v>
      </c>
      <c r="C294" t="s">
        <v>29</v>
      </c>
      <c r="D294" s="1" t="s">
        <v>87</v>
      </c>
      <c r="E294" t="s">
        <v>81</v>
      </c>
      <c r="F294" s="3">
        <v>120</v>
      </c>
      <c r="G294" s="7">
        <f t="shared" si="4"/>
        <v>12</v>
      </c>
      <c r="H294" s="2">
        <f>Tabela1[[#This Row],[VALOR]]-Tabela1[[#This Row],[COMISSÃO]]</f>
        <v>108</v>
      </c>
      <c r="I294" s="2">
        <v>8000</v>
      </c>
    </row>
    <row r="295" spans="1:9" x14ac:dyDescent="0.25">
      <c r="A295" s="4">
        <v>43568</v>
      </c>
      <c r="B295" s="1" t="str">
        <f>VLOOKUP(MONTH(A295),Apoio!$F$1:$G$12,2,0)</f>
        <v>Abr</v>
      </c>
      <c r="C295" t="s">
        <v>30</v>
      </c>
      <c r="D295" s="1" t="s">
        <v>87</v>
      </c>
      <c r="E295" t="s">
        <v>83</v>
      </c>
      <c r="F295" s="3">
        <v>80</v>
      </c>
      <c r="G295" s="7">
        <f t="shared" si="4"/>
        <v>8</v>
      </c>
      <c r="H295" s="2">
        <f>Tabela1[[#This Row],[VALOR]]-Tabela1[[#This Row],[COMISSÃO]]</f>
        <v>72</v>
      </c>
      <c r="I295" s="2">
        <v>8000</v>
      </c>
    </row>
    <row r="296" spans="1:9" x14ac:dyDescent="0.25">
      <c r="A296" s="4">
        <v>43568</v>
      </c>
      <c r="B296" s="1" t="str">
        <f>VLOOKUP(MONTH(A296),Apoio!$F$1:$G$12,2,0)</f>
        <v>Abr</v>
      </c>
      <c r="C296" t="s">
        <v>31</v>
      </c>
      <c r="D296" s="1" t="s">
        <v>87</v>
      </c>
      <c r="E296" t="s">
        <v>84</v>
      </c>
      <c r="F296" s="3">
        <v>200</v>
      </c>
      <c r="G296" s="7">
        <f t="shared" si="4"/>
        <v>20</v>
      </c>
      <c r="H296" s="2">
        <f>Tabela1[[#This Row],[VALOR]]-Tabela1[[#This Row],[COMISSÃO]]</f>
        <v>180</v>
      </c>
      <c r="I296" s="2">
        <v>8000</v>
      </c>
    </row>
    <row r="297" spans="1:9" x14ac:dyDescent="0.25">
      <c r="A297" s="4">
        <v>43568</v>
      </c>
      <c r="B297" s="1" t="str">
        <f>VLOOKUP(MONTH(A297),Apoio!$F$1:$G$12,2,0)</f>
        <v>Abr</v>
      </c>
      <c r="C297" t="s">
        <v>32</v>
      </c>
      <c r="D297" s="1" t="s">
        <v>87</v>
      </c>
      <c r="E297" t="s">
        <v>82</v>
      </c>
      <c r="F297" s="3">
        <v>70</v>
      </c>
      <c r="G297" s="7">
        <f t="shared" si="4"/>
        <v>7</v>
      </c>
      <c r="H297" s="2">
        <f>Tabela1[[#This Row],[VALOR]]-Tabela1[[#This Row],[COMISSÃO]]</f>
        <v>63</v>
      </c>
      <c r="I297" s="2">
        <v>8000</v>
      </c>
    </row>
    <row r="298" spans="1:9" x14ac:dyDescent="0.25">
      <c r="A298" s="4">
        <v>43568</v>
      </c>
      <c r="B298" s="1" t="str">
        <f>VLOOKUP(MONTH(A298),Apoio!$F$1:$G$12,2,0)</f>
        <v>Abr</v>
      </c>
      <c r="C298" t="s">
        <v>11</v>
      </c>
      <c r="D298" s="1" t="s">
        <v>24</v>
      </c>
      <c r="E298" t="s">
        <v>76</v>
      </c>
      <c r="F298" s="3">
        <v>120</v>
      </c>
      <c r="G298" s="7">
        <f t="shared" si="4"/>
        <v>12</v>
      </c>
      <c r="H298" s="2">
        <f>Tabela1[[#This Row],[VALOR]]-Tabela1[[#This Row],[COMISSÃO]]</f>
        <v>108</v>
      </c>
      <c r="I298" s="2">
        <v>8000</v>
      </c>
    </row>
    <row r="299" spans="1:9" x14ac:dyDescent="0.25">
      <c r="A299" s="4">
        <v>43568</v>
      </c>
      <c r="B299" s="1" t="str">
        <f>VLOOKUP(MONTH(A299),Apoio!$F$1:$G$12,2,0)</f>
        <v>Abr</v>
      </c>
      <c r="C299" t="s">
        <v>29</v>
      </c>
      <c r="D299" s="1" t="s">
        <v>87</v>
      </c>
      <c r="E299" t="s">
        <v>84</v>
      </c>
      <c r="F299" s="3">
        <v>120</v>
      </c>
      <c r="G299" s="7">
        <f t="shared" si="4"/>
        <v>12</v>
      </c>
      <c r="H299" s="2">
        <f>Tabela1[[#This Row],[VALOR]]-Tabela1[[#This Row],[COMISSÃO]]</f>
        <v>108</v>
      </c>
      <c r="I299" s="2">
        <v>8000</v>
      </c>
    </row>
    <row r="300" spans="1:9" x14ac:dyDescent="0.25">
      <c r="A300" s="4">
        <v>43569</v>
      </c>
      <c r="B300" s="1" t="str">
        <f>VLOOKUP(MONTH(A300),Apoio!$F$1:$G$12,2,0)</f>
        <v>Abr</v>
      </c>
      <c r="C300" t="s">
        <v>30</v>
      </c>
      <c r="D300" s="1" t="s">
        <v>87</v>
      </c>
      <c r="E300" t="s">
        <v>85</v>
      </c>
      <c r="F300" s="3">
        <v>80</v>
      </c>
      <c r="G300" s="7">
        <f t="shared" si="4"/>
        <v>8</v>
      </c>
      <c r="H300" s="2">
        <f>Tabela1[[#This Row],[VALOR]]-Tabela1[[#This Row],[COMISSÃO]]</f>
        <v>72</v>
      </c>
      <c r="I300" s="2">
        <v>8000</v>
      </c>
    </row>
    <row r="301" spans="1:9" x14ac:dyDescent="0.25">
      <c r="A301" s="4">
        <v>43569</v>
      </c>
      <c r="B301" s="1" t="str">
        <f>VLOOKUP(MONTH(A301),Apoio!$F$1:$G$12,2,0)</f>
        <v>Abr</v>
      </c>
      <c r="C301" t="s">
        <v>31</v>
      </c>
      <c r="D301" s="1" t="s">
        <v>87</v>
      </c>
      <c r="E301" t="s">
        <v>82</v>
      </c>
      <c r="F301" s="3">
        <v>200</v>
      </c>
      <c r="G301" s="7">
        <f t="shared" si="4"/>
        <v>20</v>
      </c>
      <c r="H301" s="2">
        <f>Tabela1[[#This Row],[VALOR]]-Tabela1[[#This Row],[COMISSÃO]]</f>
        <v>180</v>
      </c>
      <c r="I301" s="2">
        <v>8000</v>
      </c>
    </row>
    <row r="302" spans="1:9" x14ac:dyDescent="0.25">
      <c r="A302" s="4">
        <v>43570</v>
      </c>
      <c r="B302" s="1" t="str">
        <f>VLOOKUP(MONTH(A302),Apoio!$F$1:$G$12,2,0)</f>
        <v>Abr</v>
      </c>
      <c r="C302" t="s">
        <v>32</v>
      </c>
      <c r="D302" s="1" t="s">
        <v>87</v>
      </c>
      <c r="E302" t="s">
        <v>85</v>
      </c>
      <c r="F302" s="3">
        <v>70</v>
      </c>
      <c r="G302" s="7">
        <f t="shared" si="4"/>
        <v>7</v>
      </c>
      <c r="H302" s="2">
        <f>Tabela1[[#This Row],[VALOR]]-Tabela1[[#This Row],[COMISSÃO]]</f>
        <v>63</v>
      </c>
      <c r="I302" s="2">
        <v>8000</v>
      </c>
    </row>
    <row r="303" spans="1:9" x14ac:dyDescent="0.25">
      <c r="A303" s="4">
        <v>43570</v>
      </c>
      <c r="B303" s="1" t="str">
        <f>VLOOKUP(MONTH(A303),Apoio!$F$1:$G$12,2,0)</f>
        <v>Abr</v>
      </c>
      <c r="C303" t="s">
        <v>11</v>
      </c>
      <c r="D303" s="1" t="s">
        <v>24</v>
      </c>
      <c r="E303" t="s">
        <v>78</v>
      </c>
      <c r="F303" s="3">
        <v>120</v>
      </c>
      <c r="G303" s="7">
        <f t="shared" si="4"/>
        <v>12</v>
      </c>
      <c r="H303" s="2">
        <f>Tabela1[[#This Row],[VALOR]]-Tabela1[[#This Row],[COMISSÃO]]</f>
        <v>108</v>
      </c>
      <c r="I303" s="2">
        <v>8000</v>
      </c>
    </row>
    <row r="304" spans="1:9" x14ac:dyDescent="0.25">
      <c r="A304" s="4">
        <v>43570</v>
      </c>
      <c r="B304" s="1" t="str">
        <f>VLOOKUP(MONTH(A304),Apoio!$F$1:$G$12,2,0)</f>
        <v>Abr</v>
      </c>
      <c r="C304" t="s">
        <v>40</v>
      </c>
      <c r="D304" s="1" t="s">
        <v>23</v>
      </c>
      <c r="E304" t="s">
        <v>79</v>
      </c>
      <c r="F304" s="3">
        <v>15</v>
      </c>
      <c r="G304" s="7">
        <f t="shared" si="4"/>
        <v>1.5</v>
      </c>
      <c r="H304" s="2">
        <f>Tabela1[[#This Row],[VALOR]]-Tabela1[[#This Row],[COMISSÃO]]</f>
        <v>13.5</v>
      </c>
      <c r="I304" s="2">
        <v>8000</v>
      </c>
    </row>
    <row r="305" spans="1:9" x14ac:dyDescent="0.25">
      <c r="A305" s="4">
        <v>43570</v>
      </c>
      <c r="B305" s="1" t="str">
        <f>VLOOKUP(MONTH(A305),Apoio!$F$1:$G$12,2,0)</f>
        <v>Abr</v>
      </c>
      <c r="C305" t="s">
        <v>12</v>
      </c>
      <c r="D305" s="1" t="s">
        <v>26</v>
      </c>
      <c r="E305" t="s">
        <v>77</v>
      </c>
      <c r="F305" s="3">
        <v>15</v>
      </c>
      <c r="G305" s="7">
        <f t="shared" si="4"/>
        <v>1.5</v>
      </c>
      <c r="H305" s="2">
        <f>Tabela1[[#This Row],[VALOR]]-Tabela1[[#This Row],[COMISSÃO]]</f>
        <v>13.5</v>
      </c>
      <c r="I305" s="2">
        <v>8000</v>
      </c>
    </row>
    <row r="306" spans="1:9" x14ac:dyDescent="0.25">
      <c r="A306" s="4">
        <v>43570</v>
      </c>
      <c r="B306" s="1" t="str">
        <f>VLOOKUP(MONTH(A306),Apoio!$F$1:$G$12,2,0)</f>
        <v>Abr</v>
      </c>
      <c r="C306" t="s">
        <v>13</v>
      </c>
      <c r="D306" s="1" t="s">
        <v>26</v>
      </c>
      <c r="E306" t="s">
        <v>78</v>
      </c>
      <c r="F306" s="3">
        <v>120</v>
      </c>
      <c r="G306" s="7">
        <f t="shared" si="4"/>
        <v>12</v>
      </c>
      <c r="H306" s="2">
        <f>Tabela1[[#This Row],[VALOR]]-Tabela1[[#This Row],[COMISSÃO]]</f>
        <v>108</v>
      </c>
      <c r="I306" s="2">
        <v>8000</v>
      </c>
    </row>
    <row r="307" spans="1:9" x14ac:dyDescent="0.25">
      <c r="A307" s="4">
        <v>43573</v>
      </c>
      <c r="B307" s="1" t="str">
        <f>VLOOKUP(MONTH(A307),Apoio!$F$1:$G$12,2,0)</f>
        <v>Abr</v>
      </c>
      <c r="C307" t="s">
        <v>41</v>
      </c>
      <c r="D307" s="1" t="s">
        <v>24</v>
      </c>
      <c r="E307" t="s">
        <v>79</v>
      </c>
      <c r="F307" s="3">
        <v>75</v>
      </c>
      <c r="G307" s="7">
        <f t="shared" si="4"/>
        <v>7.5</v>
      </c>
      <c r="H307" s="2">
        <f>Tabela1[[#This Row],[VALOR]]-Tabela1[[#This Row],[COMISSÃO]]</f>
        <v>67.5</v>
      </c>
      <c r="I307" s="2">
        <v>8000</v>
      </c>
    </row>
    <row r="308" spans="1:9" x14ac:dyDescent="0.25">
      <c r="A308" s="4">
        <v>43573</v>
      </c>
      <c r="B308" s="1" t="str">
        <f>VLOOKUP(MONTH(A308),Apoio!$F$1:$G$12,2,0)</f>
        <v>Abr</v>
      </c>
      <c r="C308" t="s">
        <v>18</v>
      </c>
      <c r="D308" s="1" t="s">
        <v>23</v>
      </c>
      <c r="E308" t="s">
        <v>76</v>
      </c>
      <c r="F308" s="3">
        <v>30</v>
      </c>
      <c r="G308" s="7">
        <f t="shared" si="4"/>
        <v>3</v>
      </c>
      <c r="H308" s="2">
        <f>Tabela1[[#This Row],[VALOR]]-Tabela1[[#This Row],[COMISSÃO]]</f>
        <v>27</v>
      </c>
      <c r="I308" s="2">
        <v>8000</v>
      </c>
    </row>
    <row r="309" spans="1:9" x14ac:dyDescent="0.25">
      <c r="A309" s="4">
        <v>43573</v>
      </c>
      <c r="B309" s="1" t="str">
        <f>VLOOKUP(MONTH(A309),Apoio!$F$1:$G$12,2,0)</f>
        <v>Abr</v>
      </c>
      <c r="C309" t="s">
        <v>19</v>
      </c>
      <c r="D309" s="1" t="s">
        <v>26</v>
      </c>
      <c r="E309" t="s">
        <v>79</v>
      </c>
      <c r="F309" s="3">
        <v>70</v>
      </c>
      <c r="G309" s="7">
        <f t="shared" si="4"/>
        <v>7</v>
      </c>
      <c r="H309" s="2">
        <f>Tabela1[[#This Row],[VALOR]]-Tabela1[[#This Row],[COMISSÃO]]</f>
        <v>63</v>
      </c>
      <c r="I309" s="2">
        <v>8000</v>
      </c>
    </row>
    <row r="310" spans="1:9" x14ac:dyDescent="0.25">
      <c r="A310" s="4">
        <v>43573</v>
      </c>
      <c r="B310" s="1" t="str">
        <f>VLOOKUP(MONTH(A310),Apoio!$F$1:$G$12,2,0)</f>
        <v>Abr</v>
      </c>
      <c r="C310" t="s">
        <v>20</v>
      </c>
      <c r="D310" s="1" t="s">
        <v>26</v>
      </c>
      <c r="E310" t="s">
        <v>79</v>
      </c>
      <c r="F310" s="3">
        <v>20</v>
      </c>
      <c r="G310" s="7">
        <f t="shared" si="4"/>
        <v>2</v>
      </c>
      <c r="H310" s="2">
        <f>Tabela1[[#This Row],[VALOR]]-Tabela1[[#This Row],[COMISSÃO]]</f>
        <v>18</v>
      </c>
      <c r="I310" s="2">
        <v>8000</v>
      </c>
    </row>
    <row r="311" spans="1:9" x14ac:dyDescent="0.25">
      <c r="A311" s="4">
        <v>43574</v>
      </c>
      <c r="B311" s="1" t="str">
        <f>VLOOKUP(MONTH(A311),Apoio!$F$1:$G$12,2,0)</f>
        <v>Abr</v>
      </c>
      <c r="C311" t="s">
        <v>21</v>
      </c>
      <c r="D311" s="1" t="s">
        <v>26</v>
      </c>
      <c r="E311" t="s">
        <v>78</v>
      </c>
      <c r="F311" s="3">
        <v>50</v>
      </c>
      <c r="G311" s="7">
        <f t="shared" si="4"/>
        <v>5</v>
      </c>
      <c r="H311" s="2">
        <f>Tabela1[[#This Row],[VALOR]]-Tabela1[[#This Row],[COMISSÃO]]</f>
        <v>45</v>
      </c>
      <c r="I311" s="2">
        <v>8000</v>
      </c>
    </row>
    <row r="312" spans="1:9" x14ac:dyDescent="0.25">
      <c r="A312" s="4">
        <v>43574</v>
      </c>
      <c r="B312" s="1" t="str">
        <f>VLOOKUP(MONTH(A312),Apoio!$F$1:$G$12,2,0)</f>
        <v>Abr</v>
      </c>
      <c r="C312" t="s">
        <v>34</v>
      </c>
      <c r="D312" s="1" t="s">
        <v>24</v>
      </c>
      <c r="E312" t="s">
        <v>77</v>
      </c>
      <c r="F312" s="3">
        <v>40</v>
      </c>
      <c r="G312" s="7">
        <f t="shared" si="4"/>
        <v>4</v>
      </c>
      <c r="H312" s="2">
        <f>Tabela1[[#This Row],[VALOR]]-Tabela1[[#This Row],[COMISSÃO]]</f>
        <v>36</v>
      </c>
      <c r="I312" s="2">
        <v>8000</v>
      </c>
    </row>
    <row r="313" spans="1:9" x14ac:dyDescent="0.25">
      <c r="A313" s="4">
        <v>43575</v>
      </c>
      <c r="B313" s="1" t="str">
        <f>VLOOKUP(MONTH(A313),Apoio!$F$1:$G$12,2,0)</f>
        <v>Abr</v>
      </c>
      <c r="C313" t="s">
        <v>18</v>
      </c>
      <c r="D313" s="1" t="s">
        <v>23</v>
      </c>
      <c r="E313" t="s">
        <v>76</v>
      </c>
      <c r="F313" s="3">
        <v>30</v>
      </c>
      <c r="G313" s="7">
        <f t="shared" si="4"/>
        <v>3</v>
      </c>
      <c r="H313" s="2">
        <f>Tabela1[[#This Row],[VALOR]]-Tabela1[[#This Row],[COMISSÃO]]</f>
        <v>27</v>
      </c>
      <c r="I313" s="2">
        <v>8000</v>
      </c>
    </row>
    <row r="314" spans="1:9" x14ac:dyDescent="0.25">
      <c r="A314" s="4">
        <v>43575</v>
      </c>
      <c r="B314" s="1" t="str">
        <f>VLOOKUP(MONTH(A314),Apoio!$F$1:$G$12,2,0)</f>
        <v>Abr</v>
      </c>
      <c r="C314" t="s">
        <v>19</v>
      </c>
      <c r="D314" s="1" t="s">
        <v>26</v>
      </c>
      <c r="E314" t="s">
        <v>77</v>
      </c>
      <c r="F314" s="3">
        <v>70</v>
      </c>
      <c r="G314" s="7">
        <f t="shared" si="4"/>
        <v>7</v>
      </c>
      <c r="H314" s="2">
        <f>Tabela1[[#This Row],[VALOR]]-Tabela1[[#This Row],[COMISSÃO]]</f>
        <v>63</v>
      </c>
      <c r="I314" s="2">
        <v>8000</v>
      </c>
    </row>
    <row r="315" spans="1:9" x14ac:dyDescent="0.25">
      <c r="A315" s="4">
        <v>43575</v>
      </c>
      <c r="B315" s="1" t="str">
        <f>VLOOKUP(MONTH(A315),Apoio!$F$1:$G$12,2,0)</f>
        <v>Abr</v>
      </c>
      <c r="C315" t="s">
        <v>20</v>
      </c>
      <c r="D315" s="1" t="s">
        <v>26</v>
      </c>
      <c r="E315" t="s">
        <v>76</v>
      </c>
      <c r="F315" s="3">
        <v>20</v>
      </c>
      <c r="G315" s="7">
        <f t="shared" si="4"/>
        <v>2</v>
      </c>
      <c r="H315" s="2">
        <f>Tabela1[[#This Row],[VALOR]]-Tabela1[[#This Row],[COMISSÃO]]</f>
        <v>18</v>
      </c>
      <c r="I315" s="2">
        <v>8000</v>
      </c>
    </row>
    <row r="316" spans="1:9" x14ac:dyDescent="0.25">
      <c r="A316" s="4">
        <v>43575</v>
      </c>
      <c r="B316" s="1" t="str">
        <f>VLOOKUP(MONTH(A316),Apoio!$F$1:$G$12,2,0)</f>
        <v>Abr</v>
      </c>
      <c r="C316" t="s">
        <v>21</v>
      </c>
      <c r="D316" s="1" t="s">
        <v>26</v>
      </c>
      <c r="E316" t="s">
        <v>78</v>
      </c>
      <c r="F316" s="3">
        <v>50</v>
      </c>
      <c r="G316" s="7">
        <f t="shared" si="4"/>
        <v>5</v>
      </c>
      <c r="H316" s="2">
        <f>Tabela1[[#This Row],[VALOR]]-Tabela1[[#This Row],[COMISSÃO]]</f>
        <v>45</v>
      </c>
      <c r="I316" s="2">
        <v>8000</v>
      </c>
    </row>
    <row r="317" spans="1:9" x14ac:dyDescent="0.25">
      <c r="A317" s="4">
        <v>43575</v>
      </c>
      <c r="B317" s="1" t="str">
        <f>VLOOKUP(MONTH(A317),Apoio!$F$1:$G$12,2,0)</f>
        <v>Abr</v>
      </c>
      <c r="C317" t="s">
        <v>34</v>
      </c>
      <c r="D317" s="1" t="s">
        <v>24</v>
      </c>
      <c r="E317" t="s">
        <v>79</v>
      </c>
      <c r="F317" s="3">
        <v>40</v>
      </c>
      <c r="G317" s="7">
        <f t="shared" si="4"/>
        <v>4</v>
      </c>
      <c r="H317" s="2">
        <f>Tabela1[[#This Row],[VALOR]]-Tabela1[[#This Row],[COMISSÃO]]</f>
        <v>36</v>
      </c>
      <c r="I317" s="2">
        <v>8000</v>
      </c>
    </row>
    <row r="318" spans="1:9" x14ac:dyDescent="0.25">
      <c r="A318" s="4">
        <v>43576</v>
      </c>
      <c r="B318" s="1" t="str">
        <f>VLOOKUP(MONTH(A318),Apoio!$F$1:$G$12,2,0)</f>
        <v>Abr</v>
      </c>
      <c r="C318" t="s">
        <v>22</v>
      </c>
      <c r="D318" s="1" t="s">
        <v>26</v>
      </c>
      <c r="E318" t="s">
        <v>77</v>
      </c>
      <c r="F318" s="3">
        <v>50</v>
      </c>
      <c r="G318" s="7">
        <f t="shared" si="4"/>
        <v>5</v>
      </c>
      <c r="H318" s="2">
        <f>Tabela1[[#This Row],[VALOR]]-Tabela1[[#This Row],[COMISSÃO]]</f>
        <v>45</v>
      </c>
      <c r="I318" s="2">
        <v>8000</v>
      </c>
    </row>
    <row r="319" spans="1:9" x14ac:dyDescent="0.25">
      <c r="A319" s="4">
        <v>43576</v>
      </c>
      <c r="B319" s="1" t="str">
        <f>VLOOKUP(MONTH(A319),Apoio!$F$1:$G$12,2,0)</f>
        <v>Abr</v>
      </c>
      <c r="C319" t="s">
        <v>35</v>
      </c>
      <c r="D319" s="1" t="s">
        <v>26</v>
      </c>
      <c r="E319" t="s">
        <v>78</v>
      </c>
      <c r="F319" s="3">
        <v>70</v>
      </c>
      <c r="G319" s="7">
        <f t="shared" si="4"/>
        <v>7</v>
      </c>
      <c r="H319" s="2">
        <f>Tabela1[[#This Row],[VALOR]]-Tabela1[[#This Row],[COMISSÃO]]</f>
        <v>63</v>
      </c>
      <c r="I319" s="2">
        <v>8000</v>
      </c>
    </row>
    <row r="320" spans="1:9" x14ac:dyDescent="0.25">
      <c r="A320" s="4">
        <v>43576</v>
      </c>
      <c r="B320" s="1" t="str">
        <f>VLOOKUP(MONTH(A320),Apoio!$F$1:$G$12,2,0)</f>
        <v>Abr</v>
      </c>
      <c r="C320" t="s">
        <v>27</v>
      </c>
      <c r="D320" s="1" t="s">
        <v>87</v>
      </c>
      <c r="E320" t="s">
        <v>80</v>
      </c>
      <c r="F320" s="3">
        <v>50</v>
      </c>
      <c r="G320" s="7">
        <f t="shared" si="4"/>
        <v>5</v>
      </c>
      <c r="H320" s="2">
        <f>Tabela1[[#This Row],[VALOR]]-Tabela1[[#This Row],[COMISSÃO]]</f>
        <v>45</v>
      </c>
      <c r="I320" s="2">
        <v>8000</v>
      </c>
    </row>
    <row r="321" spans="1:9" x14ac:dyDescent="0.25">
      <c r="A321" s="4">
        <v>43576</v>
      </c>
      <c r="B321" s="1" t="str">
        <f>VLOOKUP(MONTH(A321),Apoio!$F$1:$G$12,2,0)</f>
        <v>Abr</v>
      </c>
      <c r="C321" t="s">
        <v>18</v>
      </c>
      <c r="D321" s="1" t="s">
        <v>23</v>
      </c>
      <c r="E321" t="s">
        <v>79</v>
      </c>
      <c r="F321" s="3">
        <v>30</v>
      </c>
      <c r="G321" s="7">
        <f t="shared" si="4"/>
        <v>3</v>
      </c>
      <c r="H321" s="2">
        <f>Tabela1[[#This Row],[VALOR]]-Tabela1[[#This Row],[COMISSÃO]]</f>
        <v>27</v>
      </c>
      <c r="I321" s="2">
        <v>8000</v>
      </c>
    </row>
    <row r="322" spans="1:9" x14ac:dyDescent="0.25">
      <c r="A322" s="4">
        <v>43576</v>
      </c>
      <c r="B322" s="1" t="str">
        <f>VLOOKUP(MONTH(A322),Apoio!$F$1:$G$12,2,0)</f>
        <v>Abr</v>
      </c>
      <c r="C322" t="s">
        <v>9</v>
      </c>
      <c r="D322" s="1" t="s">
        <v>24</v>
      </c>
      <c r="E322" t="s">
        <v>77</v>
      </c>
      <c r="F322" s="3">
        <v>300</v>
      </c>
      <c r="G322" s="7">
        <f t="shared" si="4"/>
        <v>30</v>
      </c>
      <c r="H322" s="2">
        <f>Tabela1[[#This Row],[VALOR]]-Tabela1[[#This Row],[COMISSÃO]]</f>
        <v>270</v>
      </c>
      <c r="I322" s="2">
        <v>8000</v>
      </c>
    </row>
    <row r="323" spans="1:9" x14ac:dyDescent="0.25">
      <c r="A323" s="4">
        <v>43576</v>
      </c>
      <c r="B323" s="1" t="str">
        <f>VLOOKUP(MONTH(A323),Apoio!$F$1:$G$12,2,0)</f>
        <v>Abr</v>
      </c>
      <c r="C323" t="s">
        <v>10</v>
      </c>
      <c r="D323" s="1" t="s">
        <v>24</v>
      </c>
      <c r="E323" t="s">
        <v>78</v>
      </c>
      <c r="F323" s="3">
        <v>230</v>
      </c>
      <c r="G323" s="7">
        <f t="shared" ref="G323:G386" si="5">IF(D323="serviço",20%*F323,10%*F323)</f>
        <v>23</v>
      </c>
      <c r="H323" s="2">
        <f>Tabela1[[#This Row],[VALOR]]-Tabela1[[#This Row],[COMISSÃO]]</f>
        <v>207</v>
      </c>
      <c r="I323" s="2">
        <v>8000</v>
      </c>
    </row>
    <row r="324" spans="1:9" x14ac:dyDescent="0.25">
      <c r="A324" s="4">
        <v>43576</v>
      </c>
      <c r="B324" s="1" t="str">
        <f>VLOOKUP(MONTH(A324),Apoio!$F$1:$G$12,2,0)</f>
        <v>Abr</v>
      </c>
      <c r="C324" t="s">
        <v>11</v>
      </c>
      <c r="D324" s="1" t="s">
        <v>24</v>
      </c>
      <c r="E324" t="s">
        <v>77</v>
      </c>
      <c r="F324" s="3">
        <v>120</v>
      </c>
      <c r="G324" s="7">
        <f t="shared" si="5"/>
        <v>12</v>
      </c>
      <c r="H324" s="2">
        <f>Tabela1[[#This Row],[VALOR]]-Tabela1[[#This Row],[COMISSÃO]]</f>
        <v>108</v>
      </c>
      <c r="I324" s="2">
        <v>8000</v>
      </c>
    </row>
    <row r="325" spans="1:9" x14ac:dyDescent="0.25">
      <c r="A325" s="4">
        <v>43576</v>
      </c>
      <c r="B325" s="1" t="str">
        <f>VLOOKUP(MONTH(A325),Apoio!$F$1:$G$12,2,0)</f>
        <v>Abr</v>
      </c>
      <c r="C325" t="s">
        <v>40</v>
      </c>
      <c r="D325" s="1" t="s">
        <v>23</v>
      </c>
      <c r="E325" t="s">
        <v>78</v>
      </c>
      <c r="F325" s="3">
        <v>15</v>
      </c>
      <c r="G325" s="7">
        <f t="shared" si="5"/>
        <v>1.5</v>
      </c>
      <c r="H325" s="2">
        <f>Tabela1[[#This Row],[VALOR]]-Tabela1[[#This Row],[COMISSÃO]]</f>
        <v>13.5</v>
      </c>
      <c r="I325" s="2">
        <v>8000</v>
      </c>
    </row>
    <row r="326" spans="1:9" x14ac:dyDescent="0.25">
      <c r="A326" s="4">
        <v>43576</v>
      </c>
      <c r="B326" s="1" t="str">
        <f>VLOOKUP(MONTH(A326),Apoio!$F$1:$G$12,2,0)</f>
        <v>Abr</v>
      </c>
      <c r="C326" t="s">
        <v>12</v>
      </c>
      <c r="D326" s="1" t="s">
        <v>26</v>
      </c>
      <c r="E326" t="s">
        <v>79</v>
      </c>
      <c r="F326" s="3">
        <v>15</v>
      </c>
      <c r="G326" s="7">
        <f t="shared" si="5"/>
        <v>1.5</v>
      </c>
      <c r="H326" s="2">
        <f>Tabela1[[#This Row],[VALOR]]-Tabela1[[#This Row],[COMISSÃO]]</f>
        <v>13.5</v>
      </c>
      <c r="I326" s="2">
        <v>8000</v>
      </c>
    </row>
    <row r="327" spans="1:9" x14ac:dyDescent="0.25">
      <c r="A327" s="4">
        <v>43576</v>
      </c>
      <c r="B327" s="1" t="str">
        <f>VLOOKUP(MONTH(A327),Apoio!$F$1:$G$12,2,0)</f>
        <v>Abr</v>
      </c>
      <c r="C327" t="s">
        <v>13</v>
      </c>
      <c r="D327" s="1" t="s">
        <v>26</v>
      </c>
      <c r="E327" t="s">
        <v>76</v>
      </c>
      <c r="F327" s="3">
        <v>120</v>
      </c>
      <c r="G327" s="7">
        <f t="shared" si="5"/>
        <v>12</v>
      </c>
      <c r="H327" s="2">
        <f>Tabela1[[#This Row],[VALOR]]-Tabela1[[#This Row],[COMISSÃO]]</f>
        <v>108</v>
      </c>
      <c r="I327" s="2">
        <v>8000</v>
      </c>
    </row>
    <row r="328" spans="1:9" x14ac:dyDescent="0.25">
      <c r="A328" s="4">
        <v>43577</v>
      </c>
      <c r="B328" s="1" t="str">
        <f>VLOOKUP(MONTH(A328),Apoio!$F$1:$G$12,2,0)</f>
        <v>Abr</v>
      </c>
      <c r="C328" t="s">
        <v>14</v>
      </c>
      <c r="D328" s="1" t="s">
        <v>24</v>
      </c>
      <c r="E328" t="s">
        <v>79</v>
      </c>
      <c r="F328" s="3">
        <v>350</v>
      </c>
      <c r="G328" s="7">
        <f t="shared" si="5"/>
        <v>35</v>
      </c>
      <c r="H328" s="2">
        <f>Tabela1[[#This Row],[VALOR]]-Tabela1[[#This Row],[COMISSÃO]]</f>
        <v>315</v>
      </c>
      <c r="I328" s="2">
        <v>8000</v>
      </c>
    </row>
    <row r="329" spans="1:9" x14ac:dyDescent="0.25">
      <c r="A329" s="4">
        <v>43577</v>
      </c>
      <c r="B329" s="1" t="str">
        <f>VLOOKUP(MONTH(A329),Apoio!$F$1:$G$12,2,0)</f>
        <v>Abr</v>
      </c>
      <c r="C329" t="s">
        <v>15</v>
      </c>
      <c r="D329" s="1" t="s">
        <v>24</v>
      </c>
      <c r="E329" t="s">
        <v>79</v>
      </c>
      <c r="F329" s="3">
        <v>140</v>
      </c>
      <c r="G329" s="7">
        <f t="shared" si="5"/>
        <v>14</v>
      </c>
      <c r="H329" s="2">
        <f>Tabela1[[#This Row],[VALOR]]-Tabela1[[#This Row],[COMISSÃO]]</f>
        <v>126</v>
      </c>
      <c r="I329" s="2">
        <v>8000</v>
      </c>
    </row>
    <row r="330" spans="1:9" x14ac:dyDescent="0.25">
      <c r="A330" s="4">
        <v>43577</v>
      </c>
      <c r="B330" s="1" t="str">
        <f>VLOOKUP(MONTH(A330),Apoio!$F$1:$G$12,2,0)</f>
        <v>Abr</v>
      </c>
      <c r="C330" t="s">
        <v>16</v>
      </c>
      <c r="D330" s="1" t="s">
        <v>24</v>
      </c>
      <c r="E330" t="s">
        <v>78</v>
      </c>
      <c r="F330" s="3">
        <v>190</v>
      </c>
      <c r="G330" s="7">
        <f t="shared" si="5"/>
        <v>19</v>
      </c>
      <c r="H330" s="2">
        <f>Tabela1[[#This Row],[VALOR]]-Tabela1[[#This Row],[COMISSÃO]]</f>
        <v>171</v>
      </c>
      <c r="I330" s="2">
        <v>8000</v>
      </c>
    </row>
    <row r="331" spans="1:9" x14ac:dyDescent="0.25">
      <c r="A331" s="4">
        <v>43577</v>
      </c>
      <c r="B331" s="1" t="str">
        <f>VLOOKUP(MONTH(A331),Apoio!$F$1:$G$12,2,0)</f>
        <v>Abr</v>
      </c>
      <c r="C331" t="s">
        <v>17</v>
      </c>
      <c r="D331" s="1" t="s">
        <v>24</v>
      </c>
      <c r="E331" t="s">
        <v>77</v>
      </c>
      <c r="F331" s="3">
        <v>130</v>
      </c>
      <c r="G331" s="7">
        <f t="shared" si="5"/>
        <v>13</v>
      </c>
      <c r="H331" s="2">
        <f>Tabela1[[#This Row],[VALOR]]-Tabela1[[#This Row],[COMISSÃO]]</f>
        <v>117</v>
      </c>
      <c r="I331" s="2">
        <v>8000</v>
      </c>
    </row>
    <row r="332" spans="1:9" x14ac:dyDescent="0.25">
      <c r="A332" s="4">
        <v>43580</v>
      </c>
      <c r="B332" s="1" t="str">
        <f>VLOOKUP(MONTH(A332),Apoio!$F$1:$G$12,2,0)</f>
        <v>Abr</v>
      </c>
      <c r="C332" t="s">
        <v>41</v>
      </c>
      <c r="D332" s="1" t="s">
        <v>24</v>
      </c>
      <c r="E332" t="s">
        <v>76</v>
      </c>
      <c r="F332" s="3">
        <v>75</v>
      </c>
      <c r="G332" s="7">
        <f t="shared" si="5"/>
        <v>7.5</v>
      </c>
      <c r="H332" s="2">
        <f>Tabela1[[#This Row],[VALOR]]-Tabela1[[#This Row],[COMISSÃO]]</f>
        <v>67.5</v>
      </c>
      <c r="I332" s="2">
        <v>8000</v>
      </c>
    </row>
    <row r="333" spans="1:9" x14ac:dyDescent="0.25">
      <c r="A333" s="4">
        <v>43580</v>
      </c>
      <c r="B333" s="1" t="str">
        <f>VLOOKUP(MONTH(A333),Apoio!$F$1:$G$12,2,0)</f>
        <v>Abr</v>
      </c>
      <c r="C333" t="s">
        <v>18</v>
      </c>
      <c r="D333" s="1" t="s">
        <v>23</v>
      </c>
      <c r="E333" t="s">
        <v>76</v>
      </c>
      <c r="F333" s="3">
        <v>30</v>
      </c>
      <c r="G333" s="7">
        <f t="shared" si="5"/>
        <v>3</v>
      </c>
      <c r="H333" s="2">
        <f>Tabela1[[#This Row],[VALOR]]-Tabela1[[#This Row],[COMISSÃO]]</f>
        <v>27</v>
      </c>
      <c r="I333" s="2">
        <v>8000</v>
      </c>
    </row>
    <row r="334" spans="1:9" x14ac:dyDescent="0.25">
      <c r="A334" s="4">
        <v>43580</v>
      </c>
      <c r="B334" s="1" t="str">
        <f>VLOOKUP(MONTH(A334),Apoio!$F$1:$G$12,2,0)</f>
        <v>Abr</v>
      </c>
      <c r="C334" t="s">
        <v>19</v>
      </c>
      <c r="D334" s="1" t="s">
        <v>26</v>
      </c>
      <c r="E334" t="s">
        <v>78</v>
      </c>
      <c r="F334" s="3">
        <v>70</v>
      </c>
      <c r="G334" s="7">
        <f t="shared" si="5"/>
        <v>7</v>
      </c>
      <c r="H334" s="2">
        <f>Tabela1[[#This Row],[VALOR]]-Tabela1[[#This Row],[COMISSÃO]]</f>
        <v>63</v>
      </c>
      <c r="I334" s="2">
        <v>8000</v>
      </c>
    </row>
    <row r="335" spans="1:9" x14ac:dyDescent="0.25">
      <c r="A335" s="4">
        <v>43581</v>
      </c>
      <c r="B335" s="1" t="str">
        <f>VLOOKUP(MONTH(A335),Apoio!$F$1:$G$12,2,0)</f>
        <v>Abr</v>
      </c>
      <c r="C335" t="s">
        <v>20</v>
      </c>
      <c r="D335" s="1" t="s">
        <v>26</v>
      </c>
      <c r="E335" t="s">
        <v>76</v>
      </c>
      <c r="F335" s="3">
        <v>20</v>
      </c>
      <c r="G335" s="7">
        <f t="shared" si="5"/>
        <v>2</v>
      </c>
      <c r="H335" s="2">
        <f>Tabela1[[#This Row],[VALOR]]-Tabela1[[#This Row],[COMISSÃO]]</f>
        <v>18</v>
      </c>
      <c r="I335" s="2">
        <v>8000</v>
      </c>
    </row>
    <row r="336" spans="1:9" x14ac:dyDescent="0.25">
      <c r="A336" s="4">
        <v>43581</v>
      </c>
      <c r="B336" s="1" t="str">
        <f>VLOOKUP(MONTH(A336),Apoio!$F$1:$G$12,2,0)</f>
        <v>Abr</v>
      </c>
      <c r="C336" t="s">
        <v>20</v>
      </c>
      <c r="D336" s="1" t="s">
        <v>26</v>
      </c>
      <c r="E336" t="s">
        <v>76</v>
      </c>
      <c r="F336" s="3">
        <v>20</v>
      </c>
      <c r="G336" s="7">
        <f t="shared" si="5"/>
        <v>2</v>
      </c>
      <c r="H336" s="2">
        <f>Tabela1[[#This Row],[VALOR]]-Tabela1[[#This Row],[COMISSÃO]]</f>
        <v>18</v>
      </c>
      <c r="I336" s="2">
        <v>8000</v>
      </c>
    </row>
    <row r="337" spans="1:9" x14ac:dyDescent="0.25">
      <c r="A337" s="4">
        <v>43582</v>
      </c>
      <c r="B337" s="1" t="str">
        <f>VLOOKUP(MONTH(A337),Apoio!$F$1:$G$12,2,0)</f>
        <v>Abr</v>
      </c>
      <c r="C337" t="s">
        <v>21</v>
      </c>
      <c r="D337" s="1" t="s">
        <v>26</v>
      </c>
      <c r="E337" t="s">
        <v>78</v>
      </c>
      <c r="F337" s="3">
        <v>50</v>
      </c>
      <c r="G337" s="7">
        <f t="shared" si="5"/>
        <v>5</v>
      </c>
      <c r="H337" s="2">
        <f>Tabela1[[#This Row],[VALOR]]-Tabela1[[#This Row],[COMISSÃO]]</f>
        <v>45</v>
      </c>
      <c r="I337" s="2">
        <v>8000</v>
      </c>
    </row>
    <row r="338" spans="1:9" x14ac:dyDescent="0.25">
      <c r="A338" s="4">
        <v>43582</v>
      </c>
      <c r="B338" s="1" t="str">
        <f>VLOOKUP(MONTH(A338),Apoio!$F$1:$G$12,2,0)</f>
        <v>Abr</v>
      </c>
      <c r="C338" t="s">
        <v>34</v>
      </c>
      <c r="D338" s="1" t="s">
        <v>24</v>
      </c>
      <c r="E338" t="s">
        <v>76</v>
      </c>
      <c r="F338" s="3">
        <v>40</v>
      </c>
      <c r="G338" s="7">
        <f t="shared" si="5"/>
        <v>4</v>
      </c>
      <c r="H338" s="2">
        <f>Tabela1[[#This Row],[VALOR]]-Tabela1[[#This Row],[COMISSÃO]]</f>
        <v>36</v>
      </c>
      <c r="I338" s="2">
        <v>8000</v>
      </c>
    </row>
    <row r="339" spans="1:9" x14ac:dyDescent="0.25">
      <c r="A339" s="4">
        <v>43582</v>
      </c>
      <c r="B339" s="1" t="str">
        <f>VLOOKUP(MONTH(A339),Apoio!$F$1:$G$12,2,0)</f>
        <v>Abr</v>
      </c>
      <c r="C339" t="s">
        <v>18</v>
      </c>
      <c r="D339" s="1" t="s">
        <v>23</v>
      </c>
      <c r="E339" t="s">
        <v>77</v>
      </c>
      <c r="F339" s="3">
        <v>30</v>
      </c>
      <c r="G339" s="7">
        <f t="shared" si="5"/>
        <v>3</v>
      </c>
      <c r="H339" s="2">
        <f>Tabela1[[#This Row],[VALOR]]-Tabela1[[#This Row],[COMISSÃO]]</f>
        <v>27</v>
      </c>
      <c r="I339" s="2">
        <v>8000</v>
      </c>
    </row>
    <row r="340" spans="1:9" x14ac:dyDescent="0.25">
      <c r="A340" s="4">
        <v>43582</v>
      </c>
      <c r="B340" s="1" t="str">
        <f>VLOOKUP(MONTH(A340),Apoio!$F$1:$G$12,2,0)</f>
        <v>Abr</v>
      </c>
      <c r="C340" t="s">
        <v>19</v>
      </c>
      <c r="D340" s="1" t="s">
        <v>26</v>
      </c>
      <c r="E340" t="s">
        <v>76</v>
      </c>
      <c r="F340" s="3">
        <v>70</v>
      </c>
      <c r="G340" s="7">
        <f t="shared" si="5"/>
        <v>7</v>
      </c>
      <c r="H340" s="2">
        <f>Tabela1[[#This Row],[VALOR]]-Tabela1[[#This Row],[COMISSÃO]]</f>
        <v>63</v>
      </c>
      <c r="I340" s="2">
        <v>8000</v>
      </c>
    </row>
    <row r="341" spans="1:9" x14ac:dyDescent="0.25">
      <c r="A341" s="4">
        <v>43582</v>
      </c>
      <c r="B341" s="1" t="str">
        <f>VLOOKUP(MONTH(A341),Apoio!$F$1:$G$12,2,0)</f>
        <v>Abr</v>
      </c>
      <c r="C341" t="s">
        <v>20</v>
      </c>
      <c r="D341" s="1" t="s">
        <v>26</v>
      </c>
      <c r="E341" t="s">
        <v>78</v>
      </c>
      <c r="F341" s="3">
        <v>20</v>
      </c>
      <c r="G341" s="7">
        <f t="shared" si="5"/>
        <v>2</v>
      </c>
      <c r="H341" s="2">
        <f>Tabela1[[#This Row],[VALOR]]-Tabela1[[#This Row],[COMISSÃO]]</f>
        <v>18</v>
      </c>
      <c r="I341" s="2">
        <v>8000</v>
      </c>
    </row>
    <row r="342" spans="1:9" x14ac:dyDescent="0.25">
      <c r="A342" s="4">
        <v>43583</v>
      </c>
      <c r="B342" s="1" t="str">
        <f>VLOOKUP(MONTH(A342),Apoio!$F$1:$G$12,2,0)</f>
        <v>Abr</v>
      </c>
      <c r="C342" t="s">
        <v>21</v>
      </c>
      <c r="D342" s="1" t="s">
        <v>26</v>
      </c>
      <c r="E342" t="s">
        <v>79</v>
      </c>
      <c r="F342" s="3">
        <v>50</v>
      </c>
      <c r="G342" s="7">
        <f t="shared" si="5"/>
        <v>5</v>
      </c>
      <c r="H342" s="2">
        <f>Tabela1[[#This Row],[VALOR]]-Tabela1[[#This Row],[COMISSÃO]]</f>
        <v>45</v>
      </c>
      <c r="I342" s="2">
        <v>8000</v>
      </c>
    </row>
    <row r="343" spans="1:9" x14ac:dyDescent="0.25">
      <c r="A343" s="4">
        <v>43583</v>
      </c>
      <c r="B343" s="1" t="str">
        <f>VLOOKUP(MONTH(A343),Apoio!$F$1:$G$12,2,0)</f>
        <v>Abr</v>
      </c>
      <c r="C343" t="s">
        <v>34</v>
      </c>
      <c r="D343" s="1" t="s">
        <v>24</v>
      </c>
      <c r="E343" t="s">
        <v>77</v>
      </c>
      <c r="F343" s="3">
        <v>40</v>
      </c>
      <c r="G343" s="7">
        <f t="shared" si="5"/>
        <v>4</v>
      </c>
      <c r="H343" s="2">
        <f>Tabela1[[#This Row],[VALOR]]-Tabela1[[#This Row],[COMISSÃO]]</f>
        <v>36</v>
      </c>
      <c r="I343" s="2">
        <v>8000</v>
      </c>
    </row>
    <row r="344" spans="1:9" x14ac:dyDescent="0.25">
      <c r="A344" s="4">
        <v>43583</v>
      </c>
      <c r="B344" s="1" t="str">
        <f>VLOOKUP(MONTH(A344),Apoio!$F$1:$G$12,2,0)</f>
        <v>Abr</v>
      </c>
      <c r="C344" t="s">
        <v>22</v>
      </c>
      <c r="D344" s="1" t="s">
        <v>26</v>
      </c>
      <c r="E344" t="s">
        <v>78</v>
      </c>
      <c r="F344" s="3">
        <v>50</v>
      </c>
      <c r="G344" s="7">
        <f t="shared" si="5"/>
        <v>5</v>
      </c>
      <c r="H344" s="2">
        <f>Tabela1[[#This Row],[VALOR]]-Tabela1[[#This Row],[COMISSÃO]]</f>
        <v>45</v>
      </c>
      <c r="I344" s="2">
        <v>8000</v>
      </c>
    </row>
    <row r="345" spans="1:9" x14ac:dyDescent="0.25">
      <c r="A345" s="4">
        <v>43583</v>
      </c>
      <c r="B345" s="1" t="str">
        <f>VLOOKUP(MONTH(A345),Apoio!$F$1:$G$12,2,0)</f>
        <v>Abr</v>
      </c>
      <c r="C345" t="s">
        <v>35</v>
      </c>
      <c r="D345" s="1" t="s">
        <v>26</v>
      </c>
      <c r="E345" t="s">
        <v>79</v>
      </c>
      <c r="F345" s="3">
        <v>70</v>
      </c>
      <c r="G345" s="7">
        <f t="shared" si="5"/>
        <v>7</v>
      </c>
      <c r="H345" s="2">
        <f>Tabela1[[#This Row],[VALOR]]-Tabela1[[#This Row],[COMISSÃO]]</f>
        <v>63</v>
      </c>
      <c r="I345" s="2">
        <v>8000</v>
      </c>
    </row>
    <row r="346" spans="1:9" x14ac:dyDescent="0.25">
      <c r="A346" s="4">
        <v>43586</v>
      </c>
      <c r="B346" s="1" t="str">
        <f>VLOOKUP(MONTH(A346),Apoio!$F$1:$G$12,2,0)</f>
        <v>Mai</v>
      </c>
      <c r="C346" t="s">
        <v>27</v>
      </c>
      <c r="D346" s="1" t="s">
        <v>87</v>
      </c>
      <c r="E346" t="s">
        <v>85</v>
      </c>
      <c r="F346" s="3">
        <v>50</v>
      </c>
      <c r="G346" s="7">
        <f t="shared" si="5"/>
        <v>5</v>
      </c>
      <c r="H346" s="2">
        <f>Tabela1[[#This Row],[VALOR]]-Tabela1[[#This Row],[COMISSÃO]]</f>
        <v>45</v>
      </c>
      <c r="I346" s="2">
        <v>8000</v>
      </c>
    </row>
    <row r="347" spans="1:9" x14ac:dyDescent="0.25">
      <c r="A347" s="4">
        <v>43586</v>
      </c>
      <c r="B347" s="1" t="str">
        <f>VLOOKUP(MONTH(A347),Apoio!$F$1:$G$12,2,0)</f>
        <v>Mai</v>
      </c>
      <c r="C347" t="s">
        <v>18</v>
      </c>
      <c r="D347" s="1" t="s">
        <v>23</v>
      </c>
      <c r="E347" t="s">
        <v>79</v>
      </c>
      <c r="F347" s="3">
        <v>30</v>
      </c>
      <c r="G347" s="7">
        <f t="shared" si="5"/>
        <v>3</v>
      </c>
      <c r="H347" s="2">
        <f>Tabela1[[#This Row],[VALOR]]-Tabela1[[#This Row],[COMISSÃO]]</f>
        <v>27</v>
      </c>
      <c r="I347" s="2">
        <v>8000</v>
      </c>
    </row>
    <row r="348" spans="1:9" x14ac:dyDescent="0.25">
      <c r="A348" s="4">
        <v>43586</v>
      </c>
      <c r="B348" s="1" t="str">
        <f>VLOOKUP(MONTH(A348),Apoio!$F$1:$G$12,2,0)</f>
        <v>Mai</v>
      </c>
      <c r="C348" t="s">
        <v>9</v>
      </c>
      <c r="D348" s="1" t="s">
        <v>24</v>
      </c>
      <c r="E348" t="s">
        <v>79</v>
      </c>
      <c r="F348" s="3">
        <v>300</v>
      </c>
      <c r="G348" s="7">
        <f t="shared" si="5"/>
        <v>30</v>
      </c>
      <c r="H348" s="2">
        <f>Tabela1[[#This Row],[VALOR]]-Tabela1[[#This Row],[COMISSÃO]]</f>
        <v>270</v>
      </c>
      <c r="I348" s="2">
        <v>8000</v>
      </c>
    </row>
    <row r="349" spans="1:9" x14ac:dyDescent="0.25">
      <c r="A349" s="4">
        <v>43586</v>
      </c>
      <c r="B349" s="1" t="str">
        <f>VLOOKUP(MONTH(A349),Apoio!$F$1:$G$12,2,0)</f>
        <v>Mai</v>
      </c>
      <c r="C349" t="s">
        <v>21</v>
      </c>
      <c r="D349" s="1" t="s">
        <v>26</v>
      </c>
      <c r="E349" t="s">
        <v>76</v>
      </c>
      <c r="F349" s="3">
        <v>50</v>
      </c>
      <c r="G349" s="7">
        <f t="shared" si="5"/>
        <v>5</v>
      </c>
      <c r="H349" s="2">
        <f>Tabela1[[#This Row],[VALOR]]-Tabela1[[#This Row],[COMISSÃO]]</f>
        <v>45</v>
      </c>
      <c r="I349" s="2">
        <v>8000</v>
      </c>
    </row>
    <row r="350" spans="1:9" x14ac:dyDescent="0.25">
      <c r="A350" s="4">
        <v>43586</v>
      </c>
      <c r="B350" s="1" t="str">
        <f>VLOOKUP(MONTH(A350),Apoio!$F$1:$G$12,2,0)</f>
        <v>Mai</v>
      </c>
      <c r="C350" t="s">
        <v>34</v>
      </c>
      <c r="D350" s="1" t="s">
        <v>24</v>
      </c>
      <c r="E350" t="s">
        <v>78</v>
      </c>
      <c r="F350" s="3">
        <v>40</v>
      </c>
      <c r="G350" s="7">
        <f t="shared" si="5"/>
        <v>4</v>
      </c>
      <c r="H350" s="2">
        <f>Tabela1[[#This Row],[VALOR]]-Tabela1[[#This Row],[COMISSÃO]]</f>
        <v>36</v>
      </c>
      <c r="I350" s="2">
        <v>8000</v>
      </c>
    </row>
    <row r="351" spans="1:9" x14ac:dyDescent="0.25">
      <c r="A351" s="4">
        <v>43586</v>
      </c>
      <c r="B351" s="1" t="str">
        <f>VLOOKUP(MONTH(A351),Apoio!$F$1:$G$12,2,0)</f>
        <v>Mai</v>
      </c>
      <c r="C351" t="s">
        <v>9</v>
      </c>
      <c r="D351" s="1" t="s">
        <v>24</v>
      </c>
      <c r="E351" t="s">
        <v>79</v>
      </c>
      <c r="F351" s="3">
        <v>300</v>
      </c>
      <c r="G351" s="7">
        <f t="shared" si="5"/>
        <v>30</v>
      </c>
      <c r="H351" s="2">
        <f>Tabela1[[#This Row],[VALOR]]-Tabela1[[#This Row],[COMISSÃO]]</f>
        <v>270</v>
      </c>
      <c r="I351" s="2">
        <v>8000</v>
      </c>
    </row>
    <row r="352" spans="1:9" x14ac:dyDescent="0.25">
      <c r="A352" s="4">
        <v>43589</v>
      </c>
      <c r="B352" s="1" t="str">
        <f>VLOOKUP(MONTH(A352),Apoio!$F$1:$G$12,2,0)</f>
        <v>Mai</v>
      </c>
      <c r="C352" t="s">
        <v>10</v>
      </c>
      <c r="D352" s="1" t="s">
        <v>24</v>
      </c>
      <c r="E352" t="s">
        <v>78</v>
      </c>
      <c r="F352" s="3">
        <v>230</v>
      </c>
      <c r="G352" s="7">
        <f t="shared" si="5"/>
        <v>23</v>
      </c>
      <c r="H352" s="2">
        <f>Tabela1[[#This Row],[VALOR]]-Tabela1[[#This Row],[COMISSÃO]]</f>
        <v>207</v>
      </c>
      <c r="I352" s="2">
        <v>8000</v>
      </c>
    </row>
    <row r="353" spans="1:9" x14ac:dyDescent="0.25">
      <c r="A353" s="4">
        <v>43589</v>
      </c>
      <c r="B353" s="1" t="str">
        <f>VLOOKUP(MONTH(A353),Apoio!$F$1:$G$12,2,0)</f>
        <v>Mai</v>
      </c>
      <c r="C353" t="s">
        <v>11</v>
      </c>
      <c r="D353" s="1" t="s">
        <v>24</v>
      </c>
      <c r="E353" t="s">
        <v>77</v>
      </c>
      <c r="F353" s="3">
        <v>120</v>
      </c>
      <c r="G353" s="7">
        <f t="shared" si="5"/>
        <v>12</v>
      </c>
      <c r="H353" s="2">
        <f>Tabela1[[#This Row],[VALOR]]-Tabela1[[#This Row],[COMISSÃO]]</f>
        <v>108</v>
      </c>
      <c r="I353" s="2">
        <v>8000</v>
      </c>
    </row>
    <row r="354" spans="1:9" x14ac:dyDescent="0.25">
      <c r="A354" s="4">
        <v>43589</v>
      </c>
      <c r="B354" s="1" t="str">
        <f>VLOOKUP(MONTH(A354),Apoio!$F$1:$G$12,2,0)</f>
        <v>Mai</v>
      </c>
      <c r="C354" t="s">
        <v>40</v>
      </c>
      <c r="D354" s="1" t="s">
        <v>23</v>
      </c>
      <c r="E354" t="s">
        <v>76</v>
      </c>
      <c r="F354" s="3">
        <v>15</v>
      </c>
      <c r="G354" s="7">
        <f t="shared" si="5"/>
        <v>1.5</v>
      </c>
      <c r="H354" s="2">
        <f>Tabela1[[#This Row],[VALOR]]-Tabela1[[#This Row],[COMISSÃO]]</f>
        <v>13.5</v>
      </c>
      <c r="I354" s="2">
        <v>8000</v>
      </c>
    </row>
    <row r="355" spans="1:9" x14ac:dyDescent="0.25">
      <c r="A355" s="4">
        <v>43589</v>
      </c>
      <c r="B355" s="1" t="str">
        <f>VLOOKUP(MONTH(A355),Apoio!$F$1:$G$12,2,0)</f>
        <v>Mai</v>
      </c>
      <c r="C355" t="s">
        <v>12</v>
      </c>
      <c r="D355" s="1" t="s">
        <v>26</v>
      </c>
      <c r="E355" t="s">
        <v>77</v>
      </c>
      <c r="F355" s="3">
        <v>15</v>
      </c>
      <c r="G355" s="7">
        <f t="shared" si="5"/>
        <v>1.5</v>
      </c>
      <c r="H355" s="2">
        <f>Tabela1[[#This Row],[VALOR]]-Tabela1[[#This Row],[COMISSÃO]]</f>
        <v>13.5</v>
      </c>
      <c r="I355" s="2">
        <v>8000</v>
      </c>
    </row>
    <row r="356" spans="1:9" x14ac:dyDescent="0.25">
      <c r="A356" s="4">
        <v>43589</v>
      </c>
      <c r="B356" s="1" t="str">
        <f>VLOOKUP(MONTH(A356),Apoio!$F$1:$G$12,2,0)</f>
        <v>Mai</v>
      </c>
      <c r="C356" t="s">
        <v>13</v>
      </c>
      <c r="D356" s="1" t="s">
        <v>26</v>
      </c>
      <c r="E356" t="s">
        <v>76</v>
      </c>
      <c r="F356" s="3">
        <v>120</v>
      </c>
      <c r="G356" s="7">
        <f t="shared" si="5"/>
        <v>12</v>
      </c>
      <c r="H356" s="2">
        <f>Tabela1[[#This Row],[VALOR]]-Tabela1[[#This Row],[COMISSÃO]]</f>
        <v>108</v>
      </c>
      <c r="I356" s="2">
        <v>8000</v>
      </c>
    </row>
    <row r="357" spans="1:9" x14ac:dyDescent="0.25">
      <c r="A357" s="4">
        <v>43589</v>
      </c>
      <c r="B357" s="1" t="str">
        <f>VLOOKUP(MONTH(A357),Apoio!$F$1:$G$12,2,0)</f>
        <v>Mai</v>
      </c>
      <c r="C357" t="s">
        <v>14</v>
      </c>
      <c r="D357" s="1" t="s">
        <v>24</v>
      </c>
      <c r="E357" t="s">
        <v>78</v>
      </c>
      <c r="F357" s="3">
        <v>350</v>
      </c>
      <c r="G357" s="7">
        <f t="shared" si="5"/>
        <v>35</v>
      </c>
      <c r="H357" s="2">
        <f>Tabela1[[#This Row],[VALOR]]-Tabela1[[#This Row],[COMISSÃO]]</f>
        <v>315</v>
      </c>
      <c r="I357" s="2">
        <v>8000</v>
      </c>
    </row>
    <row r="358" spans="1:9" x14ac:dyDescent="0.25">
      <c r="A358" s="4">
        <v>43589</v>
      </c>
      <c r="B358" s="1" t="str">
        <f>VLOOKUP(MONTH(A358),Apoio!$F$1:$G$12,2,0)</f>
        <v>Mai</v>
      </c>
      <c r="C358" t="s">
        <v>10</v>
      </c>
      <c r="D358" s="1" t="s">
        <v>24</v>
      </c>
      <c r="E358" t="s">
        <v>77</v>
      </c>
      <c r="F358" s="3">
        <v>230</v>
      </c>
      <c r="G358" s="7">
        <f t="shared" si="5"/>
        <v>23</v>
      </c>
      <c r="H358" s="2">
        <f>Tabela1[[#This Row],[VALOR]]-Tabela1[[#This Row],[COMISSÃO]]</f>
        <v>207</v>
      </c>
      <c r="I358" s="2">
        <v>8000</v>
      </c>
    </row>
    <row r="359" spans="1:9" x14ac:dyDescent="0.25">
      <c r="A359" s="4">
        <v>43589</v>
      </c>
      <c r="B359" s="16" t="str">
        <f>VLOOKUP(MONTH(A359),Apoio!$F$1:$G$12,2,0)</f>
        <v>Mai</v>
      </c>
      <c r="C359" t="s">
        <v>11</v>
      </c>
      <c r="D359" s="16" t="s">
        <v>24</v>
      </c>
      <c r="E359" t="s">
        <v>78</v>
      </c>
      <c r="F359" s="3">
        <v>120</v>
      </c>
      <c r="G359" s="7">
        <f t="shared" si="5"/>
        <v>12</v>
      </c>
      <c r="H359" s="2">
        <f>Tabela1[[#This Row],[VALOR]]-Tabela1[[#This Row],[COMISSÃO]]</f>
        <v>108</v>
      </c>
      <c r="I359" s="2">
        <v>8000</v>
      </c>
    </row>
    <row r="360" spans="1:9" x14ac:dyDescent="0.25">
      <c r="A360" s="4">
        <v>43589</v>
      </c>
      <c r="B360" s="16" t="str">
        <f>VLOOKUP(MONTH(A360),Apoio!$F$1:$G$12,2,0)</f>
        <v>Mai</v>
      </c>
      <c r="C360" t="s">
        <v>40</v>
      </c>
      <c r="D360" s="16" t="s">
        <v>23</v>
      </c>
      <c r="E360" t="s">
        <v>79</v>
      </c>
      <c r="F360" s="3">
        <v>15</v>
      </c>
      <c r="G360" s="7">
        <f t="shared" si="5"/>
        <v>1.5</v>
      </c>
      <c r="H360" s="2">
        <f>Tabela1[[#This Row],[VALOR]]-Tabela1[[#This Row],[COMISSÃO]]</f>
        <v>13.5</v>
      </c>
      <c r="I360" s="2">
        <v>8000</v>
      </c>
    </row>
    <row r="361" spans="1:9" x14ac:dyDescent="0.25">
      <c r="A361" s="4">
        <v>43589</v>
      </c>
      <c r="B361" s="16" t="str">
        <f>VLOOKUP(MONTH(A361),Apoio!$F$1:$G$12,2,0)</f>
        <v>Mai</v>
      </c>
      <c r="C361" t="s">
        <v>12</v>
      </c>
      <c r="D361" s="16" t="s">
        <v>26</v>
      </c>
      <c r="E361" t="s">
        <v>76</v>
      </c>
      <c r="F361" s="3">
        <v>15</v>
      </c>
      <c r="G361" s="7">
        <f t="shared" si="5"/>
        <v>1.5</v>
      </c>
      <c r="H361" s="2">
        <f>Tabela1[[#This Row],[VALOR]]-Tabela1[[#This Row],[COMISSÃO]]</f>
        <v>13.5</v>
      </c>
      <c r="I361" s="2">
        <v>8000</v>
      </c>
    </row>
    <row r="362" spans="1:9" x14ac:dyDescent="0.25">
      <c r="A362" s="4">
        <v>43589</v>
      </c>
      <c r="B362" s="16" t="str">
        <f>VLOOKUP(MONTH(A362),Apoio!$F$1:$G$12,2,0)</f>
        <v>Mai</v>
      </c>
      <c r="C362" t="s">
        <v>13</v>
      </c>
      <c r="D362" s="16" t="s">
        <v>26</v>
      </c>
      <c r="E362" t="s">
        <v>79</v>
      </c>
      <c r="F362" s="3">
        <v>120</v>
      </c>
      <c r="G362" s="7">
        <f t="shared" si="5"/>
        <v>12</v>
      </c>
      <c r="H362" s="2">
        <f>Tabela1[[#This Row],[VALOR]]-Tabela1[[#This Row],[COMISSÃO]]</f>
        <v>108</v>
      </c>
      <c r="I362" s="2">
        <v>8000</v>
      </c>
    </row>
    <row r="363" spans="1:9" x14ac:dyDescent="0.25">
      <c r="A363" s="4">
        <v>43589</v>
      </c>
      <c r="B363" s="16" t="str">
        <f>VLOOKUP(MONTH(A363),Apoio!$F$1:$G$12,2,0)</f>
        <v>Mai</v>
      </c>
      <c r="C363" t="s">
        <v>14</v>
      </c>
      <c r="D363" s="16" t="s">
        <v>24</v>
      </c>
      <c r="E363" t="s">
        <v>79</v>
      </c>
      <c r="F363" s="3">
        <v>350</v>
      </c>
      <c r="G363" s="7">
        <f t="shared" si="5"/>
        <v>35</v>
      </c>
      <c r="H363" s="2">
        <f>Tabela1[[#This Row],[VALOR]]-Tabela1[[#This Row],[COMISSÃO]]</f>
        <v>315</v>
      </c>
      <c r="I363" s="2">
        <v>8000</v>
      </c>
    </row>
    <row r="364" spans="1:9" x14ac:dyDescent="0.25">
      <c r="A364" s="4">
        <v>43590</v>
      </c>
      <c r="B364" s="16" t="str">
        <f>VLOOKUP(MONTH(A364),Apoio!$F$1:$G$12,2,0)</f>
        <v>Mai</v>
      </c>
      <c r="C364" t="s">
        <v>15</v>
      </c>
      <c r="D364" s="16" t="s">
        <v>24</v>
      </c>
      <c r="E364" t="s">
        <v>79</v>
      </c>
      <c r="F364" s="3">
        <v>140</v>
      </c>
      <c r="G364" s="7">
        <f t="shared" si="5"/>
        <v>14</v>
      </c>
      <c r="H364" s="2">
        <f>Tabela1[[#This Row],[VALOR]]-Tabela1[[#This Row],[COMISSÃO]]</f>
        <v>126</v>
      </c>
      <c r="I364" s="2">
        <v>8000</v>
      </c>
    </row>
    <row r="365" spans="1:9" x14ac:dyDescent="0.25">
      <c r="A365" s="4">
        <v>43590</v>
      </c>
      <c r="B365" s="16" t="str">
        <f>VLOOKUP(MONTH(A365),Apoio!$F$1:$G$12,2,0)</f>
        <v>Mai</v>
      </c>
      <c r="C365" t="s">
        <v>29</v>
      </c>
      <c r="D365" s="16" t="s">
        <v>87</v>
      </c>
      <c r="E365" t="s">
        <v>82</v>
      </c>
      <c r="F365" s="3">
        <v>120</v>
      </c>
      <c r="G365" s="7">
        <f t="shared" si="5"/>
        <v>12</v>
      </c>
      <c r="H365" s="2">
        <f>Tabela1[[#This Row],[VALOR]]-Tabela1[[#This Row],[COMISSÃO]]</f>
        <v>108</v>
      </c>
      <c r="I365" s="2">
        <v>8000</v>
      </c>
    </row>
    <row r="366" spans="1:9" x14ac:dyDescent="0.25">
      <c r="A366" s="4">
        <v>43590</v>
      </c>
      <c r="B366" s="16" t="str">
        <f>VLOOKUP(MONTH(A366),Apoio!$F$1:$G$12,2,0)</f>
        <v>Mai</v>
      </c>
      <c r="C366" t="s">
        <v>30</v>
      </c>
      <c r="D366" s="16" t="s">
        <v>87</v>
      </c>
      <c r="E366" t="s">
        <v>84</v>
      </c>
      <c r="F366" s="3">
        <v>80</v>
      </c>
      <c r="G366" s="7">
        <f t="shared" si="5"/>
        <v>8</v>
      </c>
      <c r="H366" s="2">
        <f>Tabela1[[#This Row],[VALOR]]-Tabela1[[#This Row],[COMISSÃO]]</f>
        <v>72</v>
      </c>
      <c r="I366" s="2">
        <v>8000</v>
      </c>
    </row>
    <row r="367" spans="1:9" x14ac:dyDescent="0.25">
      <c r="A367" s="4">
        <v>43590</v>
      </c>
      <c r="B367" s="16" t="str">
        <f>VLOOKUP(MONTH(A367),Apoio!$F$1:$G$12,2,0)</f>
        <v>Mai</v>
      </c>
      <c r="C367" t="s">
        <v>31</v>
      </c>
      <c r="D367" s="16" t="s">
        <v>87</v>
      </c>
      <c r="E367" t="s">
        <v>80</v>
      </c>
      <c r="F367" s="3">
        <v>200</v>
      </c>
      <c r="G367" s="7">
        <f t="shared" si="5"/>
        <v>20</v>
      </c>
      <c r="H367" s="2">
        <f>Tabela1[[#This Row],[VALOR]]-Tabela1[[#This Row],[COMISSÃO]]</f>
        <v>180</v>
      </c>
      <c r="I367" s="2">
        <v>8000</v>
      </c>
    </row>
    <row r="368" spans="1:9" x14ac:dyDescent="0.25">
      <c r="A368" s="4">
        <v>43590</v>
      </c>
      <c r="B368" s="16" t="str">
        <f>VLOOKUP(MONTH(A368),Apoio!$F$1:$G$12,2,0)</f>
        <v>Mai</v>
      </c>
      <c r="C368" t="s">
        <v>15</v>
      </c>
      <c r="D368" s="16" t="s">
        <v>24</v>
      </c>
      <c r="E368" t="s">
        <v>78</v>
      </c>
      <c r="F368" s="3">
        <v>140</v>
      </c>
      <c r="G368" s="7">
        <f t="shared" si="5"/>
        <v>14</v>
      </c>
      <c r="H368" s="2">
        <f>Tabela1[[#This Row],[VALOR]]-Tabela1[[#This Row],[COMISSÃO]]</f>
        <v>126</v>
      </c>
      <c r="I368" s="2">
        <v>8000</v>
      </c>
    </row>
    <row r="369" spans="1:9" x14ac:dyDescent="0.25">
      <c r="A369" s="4">
        <v>43590</v>
      </c>
      <c r="B369" s="16" t="str">
        <f>VLOOKUP(MONTH(A369),Apoio!$F$1:$G$12,2,0)</f>
        <v>Mai</v>
      </c>
      <c r="C369" t="s">
        <v>16</v>
      </c>
      <c r="D369" s="16" t="s">
        <v>24</v>
      </c>
      <c r="E369" t="s">
        <v>76</v>
      </c>
      <c r="F369" s="3">
        <v>190</v>
      </c>
      <c r="G369" s="7">
        <f t="shared" si="5"/>
        <v>19</v>
      </c>
      <c r="H369" s="2">
        <f>Tabela1[[#This Row],[VALOR]]-Tabela1[[#This Row],[COMISSÃO]]</f>
        <v>171</v>
      </c>
      <c r="I369" s="2">
        <v>8000</v>
      </c>
    </row>
    <row r="370" spans="1:9" x14ac:dyDescent="0.25">
      <c r="A370" s="4">
        <v>43590</v>
      </c>
      <c r="B370" s="16" t="str">
        <f>VLOOKUP(MONTH(A370),Apoio!$F$1:$G$12,2,0)</f>
        <v>Mai</v>
      </c>
      <c r="C370" t="s">
        <v>17</v>
      </c>
      <c r="D370" s="16" t="s">
        <v>24</v>
      </c>
      <c r="E370" t="s">
        <v>77</v>
      </c>
      <c r="F370" s="3">
        <v>130</v>
      </c>
      <c r="G370" s="7">
        <f t="shared" si="5"/>
        <v>13</v>
      </c>
      <c r="H370" s="2">
        <f>Tabela1[[#This Row],[VALOR]]-Tabela1[[#This Row],[COMISSÃO]]</f>
        <v>117</v>
      </c>
      <c r="I370" s="2">
        <v>8000</v>
      </c>
    </row>
    <row r="371" spans="1:9" x14ac:dyDescent="0.25">
      <c r="A371" s="4">
        <v>43590</v>
      </c>
      <c r="B371" s="16" t="str">
        <f>VLOOKUP(MONTH(A371),Apoio!$F$1:$G$12,2,0)</f>
        <v>Mai</v>
      </c>
      <c r="C371" t="s">
        <v>27</v>
      </c>
      <c r="D371" s="16" t="s">
        <v>87</v>
      </c>
      <c r="E371" t="s">
        <v>84</v>
      </c>
      <c r="F371" s="3">
        <v>50</v>
      </c>
      <c r="G371" s="7">
        <f t="shared" si="5"/>
        <v>5</v>
      </c>
      <c r="H371" s="2">
        <f>Tabela1[[#This Row],[VALOR]]-Tabela1[[#This Row],[COMISSÃO]]</f>
        <v>45</v>
      </c>
      <c r="I371" s="2">
        <v>8000</v>
      </c>
    </row>
    <row r="372" spans="1:9" x14ac:dyDescent="0.25">
      <c r="A372" s="4">
        <v>43590</v>
      </c>
      <c r="B372" s="16" t="str">
        <f>VLOOKUP(MONTH(A372),Apoio!$F$1:$G$12,2,0)</f>
        <v>Mai</v>
      </c>
      <c r="C372" t="s">
        <v>28</v>
      </c>
      <c r="D372" s="16" t="s">
        <v>87</v>
      </c>
      <c r="E372" t="s">
        <v>80</v>
      </c>
      <c r="F372" s="3">
        <v>50</v>
      </c>
      <c r="G372" s="7">
        <f t="shared" si="5"/>
        <v>5</v>
      </c>
      <c r="H372" s="2">
        <f>Tabela1[[#This Row],[VALOR]]-Tabela1[[#This Row],[COMISSÃO]]</f>
        <v>45</v>
      </c>
      <c r="I372" s="2">
        <v>8000</v>
      </c>
    </row>
    <row r="373" spans="1:9" x14ac:dyDescent="0.25">
      <c r="A373" s="4">
        <v>43590</v>
      </c>
      <c r="B373" s="16" t="str">
        <f>VLOOKUP(MONTH(A373),Apoio!$F$1:$G$12,2,0)</f>
        <v>Mai</v>
      </c>
      <c r="C373" t="s">
        <v>29</v>
      </c>
      <c r="D373" s="16" t="s">
        <v>87</v>
      </c>
      <c r="E373" t="s">
        <v>85</v>
      </c>
      <c r="F373" s="3">
        <v>120</v>
      </c>
      <c r="G373" s="7">
        <f t="shared" si="5"/>
        <v>12</v>
      </c>
      <c r="H373" s="2">
        <f>Tabela1[[#This Row],[VALOR]]-Tabela1[[#This Row],[COMISSÃO]]</f>
        <v>108</v>
      </c>
      <c r="I373" s="2">
        <v>8000</v>
      </c>
    </row>
    <row r="374" spans="1:9" x14ac:dyDescent="0.25">
      <c r="A374" s="4">
        <v>43590</v>
      </c>
      <c r="B374" s="16" t="str">
        <f>VLOOKUP(MONTH(A374),Apoio!$F$1:$G$12,2,0)</f>
        <v>Mai</v>
      </c>
      <c r="C374" t="s">
        <v>32</v>
      </c>
      <c r="D374" s="16" t="s">
        <v>87</v>
      </c>
      <c r="E374" t="s">
        <v>80</v>
      </c>
      <c r="F374" s="3">
        <v>70</v>
      </c>
      <c r="G374" s="7">
        <f t="shared" si="5"/>
        <v>7</v>
      </c>
      <c r="H374" s="2">
        <f>Tabela1[[#This Row],[VALOR]]-Tabela1[[#This Row],[COMISSÃO]]</f>
        <v>63</v>
      </c>
      <c r="I374" s="2">
        <v>8000</v>
      </c>
    </row>
    <row r="375" spans="1:9" x14ac:dyDescent="0.25">
      <c r="A375" s="4">
        <v>43590</v>
      </c>
      <c r="B375" s="16" t="str">
        <f>VLOOKUP(MONTH(A375),Apoio!$F$1:$G$12,2,0)</f>
        <v>Mai</v>
      </c>
      <c r="C375" t="s">
        <v>11</v>
      </c>
      <c r="D375" s="16" t="s">
        <v>24</v>
      </c>
      <c r="E375" t="s">
        <v>77</v>
      </c>
      <c r="F375" s="3">
        <v>120</v>
      </c>
      <c r="G375" s="7">
        <f t="shared" si="5"/>
        <v>12</v>
      </c>
      <c r="H375" s="2">
        <f>Tabela1[[#This Row],[VALOR]]-Tabela1[[#This Row],[COMISSÃO]]</f>
        <v>108</v>
      </c>
      <c r="I375" s="2">
        <v>8000</v>
      </c>
    </row>
    <row r="376" spans="1:9" x14ac:dyDescent="0.25">
      <c r="A376" s="4">
        <v>43591</v>
      </c>
      <c r="B376" s="16" t="str">
        <f>VLOOKUP(MONTH(A376),Apoio!$F$1:$G$12,2,0)</f>
        <v>Mai</v>
      </c>
      <c r="C376" t="s">
        <v>30</v>
      </c>
      <c r="D376" s="16" t="s">
        <v>87</v>
      </c>
      <c r="E376" t="s">
        <v>80</v>
      </c>
      <c r="F376" s="3">
        <v>80</v>
      </c>
      <c r="G376" s="7">
        <f t="shared" si="5"/>
        <v>8</v>
      </c>
      <c r="H376" s="2">
        <f>Tabela1[[#This Row],[VALOR]]-Tabela1[[#This Row],[COMISSÃO]]</f>
        <v>72</v>
      </c>
      <c r="I376" s="2">
        <v>8000</v>
      </c>
    </row>
    <row r="377" spans="1:9" x14ac:dyDescent="0.25">
      <c r="A377" s="4">
        <v>43591</v>
      </c>
      <c r="B377" s="16" t="str">
        <f>VLOOKUP(MONTH(A377),Apoio!$F$1:$G$12,2,0)</f>
        <v>Mai</v>
      </c>
      <c r="C377" t="s">
        <v>31</v>
      </c>
      <c r="D377" s="16" t="s">
        <v>87</v>
      </c>
      <c r="E377" t="s">
        <v>80</v>
      </c>
      <c r="F377" s="3">
        <v>200</v>
      </c>
      <c r="G377" s="7">
        <f t="shared" si="5"/>
        <v>20</v>
      </c>
      <c r="H377" s="2">
        <f>Tabela1[[#This Row],[VALOR]]-Tabela1[[#This Row],[COMISSÃO]]</f>
        <v>180</v>
      </c>
      <c r="I377" s="2">
        <v>8000</v>
      </c>
    </row>
    <row r="378" spans="1:9" x14ac:dyDescent="0.25">
      <c r="A378" s="4">
        <v>43591</v>
      </c>
      <c r="B378" s="16" t="str">
        <f>VLOOKUP(MONTH(A378),Apoio!$F$1:$G$12,2,0)</f>
        <v>Mai</v>
      </c>
      <c r="C378" t="s">
        <v>32</v>
      </c>
      <c r="D378" s="16" t="s">
        <v>87</v>
      </c>
      <c r="E378" t="s">
        <v>84</v>
      </c>
      <c r="F378" s="3">
        <v>70</v>
      </c>
      <c r="G378" s="7">
        <f t="shared" si="5"/>
        <v>7</v>
      </c>
      <c r="H378" s="2">
        <f>Tabela1[[#This Row],[VALOR]]-Tabela1[[#This Row],[COMISSÃO]]</f>
        <v>63</v>
      </c>
      <c r="I378" s="2">
        <v>8000</v>
      </c>
    </row>
    <row r="379" spans="1:9" x14ac:dyDescent="0.25">
      <c r="A379" s="4">
        <v>43591</v>
      </c>
      <c r="B379" s="16" t="str">
        <f>VLOOKUP(MONTH(A379),Apoio!$F$1:$G$12,2,0)</f>
        <v>Mai</v>
      </c>
      <c r="C379" t="s">
        <v>11</v>
      </c>
      <c r="D379" s="16" t="s">
        <v>24</v>
      </c>
      <c r="E379" t="s">
        <v>77</v>
      </c>
      <c r="F379" s="3">
        <v>120</v>
      </c>
      <c r="G379" s="7">
        <f t="shared" si="5"/>
        <v>12</v>
      </c>
      <c r="H379" s="2">
        <f>Tabela1[[#This Row],[VALOR]]-Tabela1[[#This Row],[COMISSÃO]]</f>
        <v>108</v>
      </c>
      <c r="I379" s="2">
        <v>8000</v>
      </c>
    </row>
    <row r="380" spans="1:9" x14ac:dyDescent="0.25">
      <c r="A380" s="4">
        <v>43591</v>
      </c>
      <c r="B380" s="16" t="str">
        <f>VLOOKUP(MONTH(A380),Apoio!$F$1:$G$12,2,0)</f>
        <v>Mai</v>
      </c>
      <c r="C380" t="s">
        <v>29</v>
      </c>
      <c r="D380" s="16" t="s">
        <v>87</v>
      </c>
      <c r="E380" t="s">
        <v>84</v>
      </c>
      <c r="F380" s="3">
        <v>120</v>
      </c>
      <c r="G380" s="7">
        <f t="shared" si="5"/>
        <v>12</v>
      </c>
      <c r="H380" s="2">
        <f>Tabela1[[#This Row],[VALOR]]-Tabela1[[#This Row],[COMISSÃO]]</f>
        <v>108</v>
      </c>
      <c r="I380" s="2">
        <v>8000</v>
      </c>
    </row>
    <row r="381" spans="1:9" x14ac:dyDescent="0.25">
      <c r="A381" s="4">
        <v>43591</v>
      </c>
      <c r="B381" s="16" t="str">
        <f>VLOOKUP(MONTH(A381),Apoio!$F$1:$G$12,2,0)</f>
        <v>Mai</v>
      </c>
      <c r="C381" t="s">
        <v>30</v>
      </c>
      <c r="D381" s="16" t="s">
        <v>87</v>
      </c>
      <c r="E381" t="s">
        <v>82</v>
      </c>
      <c r="F381" s="3">
        <v>80</v>
      </c>
      <c r="G381" s="7">
        <f t="shared" si="5"/>
        <v>8</v>
      </c>
      <c r="H381" s="2">
        <f>Tabela1[[#This Row],[VALOR]]-Tabela1[[#This Row],[COMISSÃO]]</f>
        <v>72</v>
      </c>
      <c r="I381" s="2">
        <v>8000</v>
      </c>
    </row>
    <row r="382" spans="1:9" x14ac:dyDescent="0.25">
      <c r="A382" s="4">
        <v>43591</v>
      </c>
      <c r="B382" s="16" t="str">
        <f>VLOOKUP(MONTH(A382),Apoio!$F$1:$G$12,2,0)</f>
        <v>Mai</v>
      </c>
      <c r="C382" t="s">
        <v>31</v>
      </c>
      <c r="D382" s="16" t="s">
        <v>87</v>
      </c>
      <c r="E382" t="s">
        <v>84</v>
      </c>
      <c r="F382" s="3">
        <v>200</v>
      </c>
      <c r="G382" s="7">
        <f t="shared" si="5"/>
        <v>20</v>
      </c>
      <c r="H382" s="2">
        <f>Tabela1[[#This Row],[VALOR]]-Tabela1[[#This Row],[COMISSÃO]]</f>
        <v>180</v>
      </c>
      <c r="I382" s="2">
        <v>8000</v>
      </c>
    </row>
    <row r="383" spans="1:9" x14ac:dyDescent="0.25">
      <c r="A383" s="4">
        <v>43591</v>
      </c>
      <c r="B383" s="16" t="str">
        <f>VLOOKUP(MONTH(A383),Apoio!$F$1:$G$12,2,0)</f>
        <v>Mai</v>
      </c>
      <c r="C383" t="s">
        <v>32</v>
      </c>
      <c r="D383" s="16" t="s">
        <v>87</v>
      </c>
      <c r="E383" t="s">
        <v>80</v>
      </c>
      <c r="F383" s="3">
        <v>70</v>
      </c>
      <c r="G383" s="7">
        <f t="shared" si="5"/>
        <v>7</v>
      </c>
      <c r="H383" s="2">
        <f>Tabela1[[#This Row],[VALOR]]-Tabela1[[#This Row],[COMISSÃO]]</f>
        <v>63</v>
      </c>
      <c r="I383" s="2">
        <v>8000</v>
      </c>
    </row>
    <row r="384" spans="1:9" x14ac:dyDescent="0.25">
      <c r="A384" s="4">
        <v>43592</v>
      </c>
      <c r="B384" s="16" t="str">
        <f>VLOOKUP(MONTH(A384),Apoio!$F$1:$G$12,2,0)</f>
        <v>Mai</v>
      </c>
      <c r="C384" t="s">
        <v>40</v>
      </c>
      <c r="D384" s="16" t="s">
        <v>23</v>
      </c>
      <c r="E384" t="s">
        <v>76</v>
      </c>
      <c r="F384" s="3">
        <v>15</v>
      </c>
      <c r="G384" s="7">
        <f t="shared" si="5"/>
        <v>1.5</v>
      </c>
      <c r="H384" s="2">
        <f>Tabela1[[#This Row],[VALOR]]-Tabela1[[#This Row],[COMISSÃO]]</f>
        <v>13.5</v>
      </c>
      <c r="I384" s="2">
        <v>8000</v>
      </c>
    </row>
    <row r="385" spans="1:9" x14ac:dyDescent="0.25">
      <c r="A385" s="4">
        <v>43592</v>
      </c>
      <c r="B385" s="16" t="str">
        <f>VLOOKUP(MONTH(A385),Apoio!$F$1:$G$12,2,0)</f>
        <v>Mai</v>
      </c>
      <c r="C385" t="s">
        <v>21</v>
      </c>
      <c r="D385" s="16" t="s">
        <v>26</v>
      </c>
      <c r="E385" t="s">
        <v>76</v>
      </c>
      <c r="F385" s="3">
        <v>50</v>
      </c>
      <c r="G385" s="7">
        <f t="shared" si="5"/>
        <v>5</v>
      </c>
      <c r="H385" s="2">
        <f>Tabela1[[#This Row],[VALOR]]-Tabela1[[#This Row],[COMISSÃO]]</f>
        <v>45</v>
      </c>
      <c r="I385" s="2">
        <v>8000</v>
      </c>
    </row>
    <row r="386" spans="1:9" x14ac:dyDescent="0.25">
      <c r="A386" s="4">
        <v>43592</v>
      </c>
      <c r="B386" s="16" t="str">
        <f>VLOOKUP(MONTH(A386),Apoio!$F$1:$G$12,2,0)</f>
        <v>Mai</v>
      </c>
      <c r="C386" t="s">
        <v>34</v>
      </c>
      <c r="D386" s="16" t="s">
        <v>24</v>
      </c>
      <c r="E386" t="s">
        <v>78</v>
      </c>
      <c r="F386" s="3">
        <v>40</v>
      </c>
      <c r="G386" s="7">
        <f t="shared" si="5"/>
        <v>4</v>
      </c>
      <c r="H386" s="2">
        <f>Tabela1[[#This Row],[VALOR]]-Tabela1[[#This Row],[COMISSÃO]]</f>
        <v>36</v>
      </c>
      <c r="I386" s="2">
        <v>8000</v>
      </c>
    </row>
    <row r="387" spans="1:9" x14ac:dyDescent="0.25">
      <c r="A387" s="4">
        <v>43592</v>
      </c>
      <c r="B387" s="1" t="str">
        <f>VLOOKUP(MONTH(A387),Apoio!$F$1:$G$12,2,0)</f>
        <v>Mai</v>
      </c>
      <c r="C387" t="s">
        <v>11</v>
      </c>
      <c r="D387" s="1" t="s">
        <v>24</v>
      </c>
      <c r="E387" t="s">
        <v>76</v>
      </c>
      <c r="F387" s="3">
        <v>120</v>
      </c>
      <c r="G387" s="7">
        <f t="shared" ref="G387:G450" si="6">IF(D387="serviço",20%*F387,10%*F387)</f>
        <v>12</v>
      </c>
      <c r="H387" s="2">
        <f>Tabela1[[#This Row],[VALOR]]-Tabela1[[#This Row],[COMISSÃO]]</f>
        <v>108</v>
      </c>
      <c r="I387" s="2">
        <v>8000</v>
      </c>
    </row>
    <row r="388" spans="1:9" x14ac:dyDescent="0.25">
      <c r="A388" s="4">
        <v>43592</v>
      </c>
      <c r="B388" s="1" t="str">
        <f>VLOOKUP(MONTH(A388),Apoio!$F$1:$G$12,2,0)</f>
        <v>Mai</v>
      </c>
      <c r="C388" t="s">
        <v>40</v>
      </c>
      <c r="D388" s="1" t="s">
        <v>23</v>
      </c>
      <c r="E388" t="s">
        <v>79</v>
      </c>
      <c r="F388" s="3">
        <v>15</v>
      </c>
      <c r="G388" s="7">
        <f t="shared" si="6"/>
        <v>1.5</v>
      </c>
      <c r="H388" s="2">
        <f>Tabela1[[#This Row],[VALOR]]-Tabela1[[#This Row],[COMISSÃO]]</f>
        <v>13.5</v>
      </c>
      <c r="I388" s="2">
        <v>8000</v>
      </c>
    </row>
    <row r="389" spans="1:9" x14ac:dyDescent="0.25">
      <c r="A389" s="4">
        <v>43592</v>
      </c>
      <c r="B389" s="1" t="str">
        <f>VLOOKUP(MONTH(A389),Apoio!$F$1:$G$12,2,0)</f>
        <v>Mai</v>
      </c>
      <c r="C389" t="s">
        <v>12</v>
      </c>
      <c r="D389" s="1" t="s">
        <v>26</v>
      </c>
      <c r="E389" t="s">
        <v>79</v>
      </c>
      <c r="F389" s="3">
        <v>15</v>
      </c>
      <c r="G389" s="7">
        <f t="shared" si="6"/>
        <v>1.5</v>
      </c>
      <c r="H389" s="2">
        <f>Tabela1[[#This Row],[VALOR]]-Tabela1[[#This Row],[COMISSÃO]]</f>
        <v>13.5</v>
      </c>
      <c r="I389" s="2">
        <v>8000</v>
      </c>
    </row>
    <row r="390" spans="1:9" x14ac:dyDescent="0.25">
      <c r="A390" s="4">
        <v>43593</v>
      </c>
      <c r="B390" s="1" t="str">
        <f>VLOOKUP(MONTH(A390),Apoio!$F$1:$G$12,2,0)</f>
        <v>Mai</v>
      </c>
      <c r="C390" t="s">
        <v>18</v>
      </c>
      <c r="D390" s="1" t="s">
        <v>23</v>
      </c>
      <c r="E390" t="s">
        <v>76</v>
      </c>
      <c r="F390" s="3">
        <v>30</v>
      </c>
      <c r="G390" s="7">
        <f t="shared" si="6"/>
        <v>3</v>
      </c>
      <c r="H390" s="2">
        <f>Tabela1[[#This Row],[VALOR]]-Tabela1[[#This Row],[COMISSÃO]]</f>
        <v>27</v>
      </c>
      <c r="I390" s="2">
        <v>8000</v>
      </c>
    </row>
    <row r="391" spans="1:9" x14ac:dyDescent="0.25">
      <c r="A391" s="4">
        <v>43593</v>
      </c>
      <c r="B391" s="1" t="str">
        <f>VLOOKUP(MONTH(A391),Apoio!$F$1:$G$12,2,0)</f>
        <v>Mai</v>
      </c>
      <c r="C391" t="s">
        <v>19</v>
      </c>
      <c r="D391" s="1" t="s">
        <v>26</v>
      </c>
      <c r="E391" t="s">
        <v>77</v>
      </c>
      <c r="F391" s="3">
        <v>70</v>
      </c>
      <c r="G391" s="7">
        <f t="shared" si="6"/>
        <v>7</v>
      </c>
      <c r="H391" s="2">
        <f>Tabela1[[#This Row],[VALOR]]-Tabela1[[#This Row],[COMISSÃO]]</f>
        <v>63</v>
      </c>
      <c r="I391" s="2">
        <v>8000</v>
      </c>
    </row>
    <row r="392" spans="1:9" x14ac:dyDescent="0.25">
      <c r="A392" s="4">
        <v>43593</v>
      </c>
      <c r="B392" s="1" t="str">
        <f>VLOOKUP(MONTH(A392),Apoio!$F$1:$G$12,2,0)</f>
        <v>Mai</v>
      </c>
      <c r="C392" t="s">
        <v>13</v>
      </c>
      <c r="D392" s="1" t="s">
        <v>26</v>
      </c>
      <c r="E392" t="s">
        <v>78</v>
      </c>
      <c r="F392" s="3">
        <v>120</v>
      </c>
      <c r="G392" s="7">
        <f t="shared" si="6"/>
        <v>12</v>
      </c>
      <c r="H392" s="2">
        <f>Tabela1[[#This Row],[VALOR]]-Tabela1[[#This Row],[COMISSÃO]]</f>
        <v>108</v>
      </c>
      <c r="I392" s="2">
        <v>8000</v>
      </c>
    </row>
    <row r="393" spans="1:9" x14ac:dyDescent="0.25">
      <c r="A393" s="4">
        <v>43593</v>
      </c>
      <c r="B393" s="1" t="str">
        <f>VLOOKUP(MONTH(A393),Apoio!$F$1:$G$12,2,0)</f>
        <v>Mai</v>
      </c>
      <c r="C393" t="s">
        <v>41</v>
      </c>
      <c r="D393" s="1" t="s">
        <v>24</v>
      </c>
      <c r="E393" t="s">
        <v>77</v>
      </c>
      <c r="F393" s="3">
        <v>75</v>
      </c>
      <c r="G393" s="7">
        <f t="shared" si="6"/>
        <v>7.5</v>
      </c>
      <c r="H393" s="2">
        <f>Tabela1[[#This Row],[VALOR]]-Tabela1[[#This Row],[COMISSÃO]]</f>
        <v>67.5</v>
      </c>
      <c r="I393" s="2">
        <v>8000</v>
      </c>
    </row>
    <row r="394" spans="1:9" x14ac:dyDescent="0.25">
      <c r="A394" s="4">
        <v>43596</v>
      </c>
      <c r="B394" s="1" t="str">
        <f>VLOOKUP(MONTH(A394),Apoio!$F$1:$G$12,2,0)</f>
        <v>Mai</v>
      </c>
      <c r="C394" t="s">
        <v>20</v>
      </c>
      <c r="D394" s="1" t="s">
        <v>26</v>
      </c>
      <c r="E394" t="s">
        <v>76</v>
      </c>
      <c r="F394" s="3">
        <v>20</v>
      </c>
      <c r="G394" s="7">
        <f t="shared" si="6"/>
        <v>2</v>
      </c>
      <c r="H394" s="2">
        <f>Tabela1[[#This Row],[VALOR]]-Tabela1[[#This Row],[COMISSÃO]]</f>
        <v>18</v>
      </c>
      <c r="I394" s="2">
        <v>8000</v>
      </c>
    </row>
    <row r="395" spans="1:9" x14ac:dyDescent="0.25">
      <c r="A395" s="4">
        <v>43596</v>
      </c>
      <c r="B395" s="1" t="str">
        <f>VLOOKUP(MONTH(A395),Apoio!$F$1:$G$12,2,0)</f>
        <v>Mai</v>
      </c>
      <c r="C395" t="s">
        <v>21</v>
      </c>
      <c r="D395" s="1" t="s">
        <v>26</v>
      </c>
      <c r="E395" t="s">
        <v>78</v>
      </c>
      <c r="F395" s="3">
        <v>50</v>
      </c>
      <c r="G395" s="7">
        <f t="shared" si="6"/>
        <v>5</v>
      </c>
      <c r="H395" s="2">
        <f>Tabela1[[#This Row],[VALOR]]-Tabela1[[#This Row],[COMISSÃO]]</f>
        <v>45</v>
      </c>
      <c r="I395" s="2">
        <v>8000</v>
      </c>
    </row>
    <row r="396" spans="1:9" x14ac:dyDescent="0.25">
      <c r="A396" s="4">
        <v>43596</v>
      </c>
      <c r="B396" s="1" t="str">
        <f>VLOOKUP(MONTH(A396),Apoio!$F$1:$G$12,2,0)</f>
        <v>Mai</v>
      </c>
      <c r="C396" t="s">
        <v>34</v>
      </c>
      <c r="D396" s="1" t="s">
        <v>24</v>
      </c>
      <c r="E396" t="s">
        <v>79</v>
      </c>
      <c r="F396" s="3">
        <v>40</v>
      </c>
      <c r="G396" s="7">
        <f t="shared" si="6"/>
        <v>4</v>
      </c>
      <c r="H396" s="2">
        <f>Tabela1[[#This Row],[VALOR]]-Tabela1[[#This Row],[COMISSÃO]]</f>
        <v>36</v>
      </c>
      <c r="I396" s="2">
        <v>8000</v>
      </c>
    </row>
    <row r="397" spans="1:9" x14ac:dyDescent="0.25">
      <c r="A397" s="4">
        <v>43596</v>
      </c>
      <c r="B397" s="1" t="str">
        <f>VLOOKUP(MONTH(A397),Apoio!$F$1:$G$12,2,0)</f>
        <v>Mai</v>
      </c>
      <c r="C397" t="s">
        <v>22</v>
      </c>
      <c r="D397" s="1" t="s">
        <v>26</v>
      </c>
      <c r="E397" t="s">
        <v>77</v>
      </c>
      <c r="F397" s="3">
        <v>50</v>
      </c>
      <c r="G397" s="7">
        <f t="shared" si="6"/>
        <v>5</v>
      </c>
      <c r="H397" s="2">
        <f>Tabela1[[#This Row],[VALOR]]-Tabela1[[#This Row],[COMISSÃO]]</f>
        <v>45</v>
      </c>
      <c r="I397" s="2">
        <v>8000</v>
      </c>
    </row>
    <row r="398" spans="1:9" x14ac:dyDescent="0.25">
      <c r="A398" s="4">
        <v>43596</v>
      </c>
      <c r="B398" s="1" t="str">
        <f>VLOOKUP(MONTH(A398),Apoio!$F$1:$G$12,2,0)</f>
        <v>Mai</v>
      </c>
      <c r="C398" t="s">
        <v>18</v>
      </c>
      <c r="D398" s="1" t="s">
        <v>23</v>
      </c>
      <c r="E398" t="s">
        <v>76</v>
      </c>
      <c r="F398" s="3">
        <v>30</v>
      </c>
      <c r="G398" s="7">
        <f t="shared" si="6"/>
        <v>3</v>
      </c>
      <c r="H398" s="2">
        <f>Tabela1[[#This Row],[VALOR]]-Tabela1[[#This Row],[COMISSÃO]]</f>
        <v>27</v>
      </c>
      <c r="I398" s="2">
        <v>8000</v>
      </c>
    </row>
    <row r="399" spans="1:9" x14ac:dyDescent="0.25">
      <c r="A399" s="4">
        <v>43596</v>
      </c>
      <c r="B399" s="1" t="str">
        <f>VLOOKUP(MONTH(A399),Apoio!$F$1:$G$12,2,0)</f>
        <v>Mai</v>
      </c>
      <c r="C399" t="s">
        <v>19</v>
      </c>
      <c r="D399" s="1" t="s">
        <v>26</v>
      </c>
      <c r="E399" t="s">
        <v>76</v>
      </c>
      <c r="F399" s="3">
        <v>70</v>
      </c>
      <c r="G399" s="7">
        <f t="shared" si="6"/>
        <v>7</v>
      </c>
      <c r="H399" s="2">
        <f>Tabela1[[#This Row],[VALOR]]-Tabela1[[#This Row],[COMISSÃO]]</f>
        <v>63</v>
      </c>
      <c r="I399" s="2">
        <v>8000</v>
      </c>
    </row>
    <row r="400" spans="1:9" x14ac:dyDescent="0.25">
      <c r="A400" s="4">
        <v>43596</v>
      </c>
      <c r="B400" s="1" t="str">
        <f>VLOOKUP(MONTH(A400),Apoio!$F$1:$G$12,2,0)</f>
        <v>Mai</v>
      </c>
      <c r="C400" t="s">
        <v>20</v>
      </c>
      <c r="D400" s="1" t="s">
        <v>26</v>
      </c>
      <c r="E400" t="s">
        <v>78</v>
      </c>
      <c r="F400" s="3">
        <v>20</v>
      </c>
      <c r="G400" s="7">
        <f t="shared" si="6"/>
        <v>2</v>
      </c>
      <c r="H400" s="2">
        <f>Tabela1[[#This Row],[VALOR]]-Tabela1[[#This Row],[COMISSÃO]]</f>
        <v>18</v>
      </c>
      <c r="I400" s="2">
        <v>8000</v>
      </c>
    </row>
    <row r="401" spans="1:9" x14ac:dyDescent="0.25">
      <c r="A401" s="4">
        <v>43596</v>
      </c>
      <c r="B401" s="1" t="str">
        <f>VLOOKUP(MONTH(A401),Apoio!$F$1:$G$12,2,0)</f>
        <v>Mai</v>
      </c>
      <c r="C401" t="s">
        <v>21</v>
      </c>
      <c r="D401" s="1" t="s">
        <v>26</v>
      </c>
      <c r="E401" t="s">
        <v>76</v>
      </c>
      <c r="F401" s="3">
        <v>50</v>
      </c>
      <c r="G401" s="7">
        <f t="shared" si="6"/>
        <v>5</v>
      </c>
      <c r="H401" s="2">
        <f>Tabela1[[#This Row],[VALOR]]-Tabela1[[#This Row],[COMISSÃO]]</f>
        <v>45</v>
      </c>
      <c r="I401" s="2">
        <v>8000</v>
      </c>
    </row>
    <row r="402" spans="1:9" x14ac:dyDescent="0.25">
      <c r="A402" s="4">
        <v>43596</v>
      </c>
      <c r="B402" s="1" t="str">
        <f>VLOOKUP(MONTH(A402),Apoio!$F$1:$G$12,2,0)</f>
        <v>Mai</v>
      </c>
      <c r="C402" t="s">
        <v>34</v>
      </c>
      <c r="D402" s="1" t="s">
        <v>24</v>
      </c>
      <c r="E402" t="s">
        <v>76</v>
      </c>
      <c r="F402" s="3">
        <v>40</v>
      </c>
      <c r="G402" s="7">
        <f t="shared" si="6"/>
        <v>4</v>
      </c>
      <c r="H402" s="2">
        <f>Tabela1[[#This Row],[VALOR]]-Tabela1[[#This Row],[COMISSÃO]]</f>
        <v>36</v>
      </c>
      <c r="I402" s="2">
        <v>8000</v>
      </c>
    </row>
    <row r="403" spans="1:9" x14ac:dyDescent="0.25">
      <c r="A403" s="4">
        <v>43597</v>
      </c>
      <c r="B403" s="1" t="str">
        <f>VLOOKUP(MONTH(A403),Apoio!$F$1:$G$12,2,0)</f>
        <v>Mai</v>
      </c>
      <c r="C403" t="s">
        <v>18</v>
      </c>
      <c r="D403" s="1" t="s">
        <v>23</v>
      </c>
      <c r="E403" t="s">
        <v>77</v>
      </c>
      <c r="F403" s="3">
        <v>30</v>
      </c>
      <c r="G403" s="7">
        <f t="shared" si="6"/>
        <v>3</v>
      </c>
      <c r="H403" s="2">
        <f>Tabela1[[#This Row],[VALOR]]-Tabela1[[#This Row],[COMISSÃO]]</f>
        <v>27</v>
      </c>
      <c r="I403" s="2">
        <v>8000</v>
      </c>
    </row>
    <row r="404" spans="1:9" x14ac:dyDescent="0.25">
      <c r="A404" s="4">
        <v>43597</v>
      </c>
      <c r="B404" s="1" t="str">
        <f>VLOOKUP(MONTH(A404),Apoio!$F$1:$G$12,2,0)</f>
        <v>Mai</v>
      </c>
      <c r="C404" t="s">
        <v>19</v>
      </c>
      <c r="D404" s="1" t="s">
        <v>26</v>
      </c>
      <c r="E404" t="s">
        <v>78</v>
      </c>
      <c r="F404" s="3">
        <v>70</v>
      </c>
      <c r="G404" s="7">
        <f t="shared" si="6"/>
        <v>7</v>
      </c>
      <c r="H404" s="2">
        <f>Tabela1[[#This Row],[VALOR]]-Tabela1[[#This Row],[COMISSÃO]]</f>
        <v>63</v>
      </c>
      <c r="I404" s="2">
        <v>8000</v>
      </c>
    </row>
    <row r="405" spans="1:9" x14ac:dyDescent="0.25">
      <c r="A405" s="4">
        <v>43597</v>
      </c>
      <c r="B405" s="1" t="str">
        <f>VLOOKUP(MONTH(A405),Apoio!$F$1:$G$12,2,0)</f>
        <v>Mai</v>
      </c>
      <c r="C405" t="s">
        <v>20</v>
      </c>
      <c r="D405" s="1" t="s">
        <v>26</v>
      </c>
      <c r="E405" t="s">
        <v>79</v>
      </c>
      <c r="F405" s="3">
        <v>20</v>
      </c>
      <c r="G405" s="7">
        <f t="shared" si="6"/>
        <v>2</v>
      </c>
      <c r="H405" s="2">
        <f>Tabela1[[#This Row],[VALOR]]-Tabela1[[#This Row],[COMISSÃO]]</f>
        <v>18</v>
      </c>
      <c r="I405" s="2">
        <v>8000</v>
      </c>
    </row>
    <row r="406" spans="1:9" x14ac:dyDescent="0.25">
      <c r="A406" s="4">
        <v>43597</v>
      </c>
      <c r="B406" s="1" t="str">
        <f>VLOOKUP(MONTH(A406),Apoio!$F$1:$G$12,2,0)</f>
        <v>Mai</v>
      </c>
      <c r="C406" t="s">
        <v>21</v>
      </c>
      <c r="D406" s="1" t="s">
        <v>26</v>
      </c>
      <c r="E406" t="s">
        <v>76</v>
      </c>
      <c r="F406" s="3">
        <v>50</v>
      </c>
      <c r="G406" s="7">
        <f t="shared" si="6"/>
        <v>5</v>
      </c>
      <c r="H406" s="2">
        <f>Tabela1[[#This Row],[VALOR]]-Tabela1[[#This Row],[COMISSÃO]]</f>
        <v>45</v>
      </c>
      <c r="I406" s="2">
        <v>8000</v>
      </c>
    </row>
    <row r="407" spans="1:9" x14ac:dyDescent="0.25">
      <c r="A407" s="4">
        <v>43598</v>
      </c>
      <c r="B407" s="1" t="str">
        <f>VLOOKUP(MONTH(A407),Apoio!$F$1:$G$12,2,0)</f>
        <v>Mai</v>
      </c>
      <c r="C407" t="s">
        <v>34</v>
      </c>
      <c r="D407" s="1" t="s">
        <v>24</v>
      </c>
      <c r="E407" t="s">
        <v>79</v>
      </c>
      <c r="F407" s="3">
        <v>40</v>
      </c>
      <c r="G407" s="7">
        <f t="shared" si="6"/>
        <v>4</v>
      </c>
      <c r="H407" s="2">
        <f>Tabela1[[#This Row],[VALOR]]-Tabela1[[#This Row],[COMISSÃO]]</f>
        <v>36</v>
      </c>
      <c r="I407" s="2">
        <v>8000</v>
      </c>
    </row>
    <row r="408" spans="1:9" x14ac:dyDescent="0.25">
      <c r="A408" s="4">
        <v>43598</v>
      </c>
      <c r="B408" s="1" t="str">
        <f>VLOOKUP(MONTH(A408),Apoio!$F$1:$G$12,2,0)</f>
        <v>Mai</v>
      </c>
      <c r="C408" t="s">
        <v>22</v>
      </c>
      <c r="D408" s="1" t="s">
        <v>26</v>
      </c>
      <c r="E408" t="s">
        <v>79</v>
      </c>
      <c r="F408" s="3">
        <v>50</v>
      </c>
      <c r="G408" s="7">
        <f t="shared" si="6"/>
        <v>5</v>
      </c>
      <c r="H408" s="2">
        <f>Tabela1[[#This Row],[VALOR]]-Tabela1[[#This Row],[COMISSÃO]]</f>
        <v>45</v>
      </c>
      <c r="I408" s="2">
        <v>8000</v>
      </c>
    </row>
    <row r="409" spans="1:9" x14ac:dyDescent="0.25">
      <c r="A409" s="4">
        <v>43598</v>
      </c>
      <c r="B409" s="1" t="str">
        <f>VLOOKUP(MONTH(A409),Apoio!$F$1:$G$12,2,0)</f>
        <v>Mai</v>
      </c>
      <c r="C409" t="s">
        <v>35</v>
      </c>
      <c r="D409" s="1" t="s">
        <v>26</v>
      </c>
      <c r="E409" t="s">
        <v>78</v>
      </c>
      <c r="F409" s="3">
        <v>70</v>
      </c>
      <c r="G409" s="7">
        <f t="shared" si="6"/>
        <v>7</v>
      </c>
      <c r="H409" s="2">
        <f>Tabela1[[#This Row],[VALOR]]-Tabela1[[#This Row],[COMISSÃO]]</f>
        <v>63</v>
      </c>
      <c r="I409" s="2">
        <v>8000</v>
      </c>
    </row>
    <row r="410" spans="1:9" x14ac:dyDescent="0.25">
      <c r="A410" s="4">
        <v>43599</v>
      </c>
      <c r="B410" s="1" t="str">
        <f>VLOOKUP(MONTH(A410),Apoio!$F$1:$G$12,2,0)</f>
        <v>Mai</v>
      </c>
      <c r="C410" t="s">
        <v>27</v>
      </c>
      <c r="D410" s="1" t="s">
        <v>87</v>
      </c>
      <c r="E410" t="s">
        <v>82</v>
      </c>
      <c r="F410" s="3">
        <v>50</v>
      </c>
      <c r="G410" s="7">
        <f t="shared" si="6"/>
        <v>5</v>
      </c>
      <c r="H410" s="2">
        <f>Tabela1[[#This Row],[VALOR]]-Tabela1[[#This Row],[COMISSÃO]]</f>
        <v>45</v>
      </c>
      <c r="I410" s="2">
        <v>8000</v>
      </c>
    </row>
    <row r="411" spans="1:9" x14ac:dyDescent="0.25">
      <c r="A411" s="4">
        <v>43599</v>
      </c>
      <c r="B411" s="1" t="str">
        <f>VLOOKUP(MONTH(A411),Apoio!$F$1:$G$12,2,0)</f>
        <v>Mai</v>
      </c>
      <c r="C411" t="s">
        <v>21</v>
      </c>
      <c r="D411" s="1" t="s">
        <v>26</v>
      </c>
      <c r="E411" t="s">
        <v>76</v>
      </c>
      <c r="F411" s="3">
        <v>50</v>
      </c>
      <c r="G411" s="7">
        <f t="shared" si="6"/>
        <v>5</v>
      </c>
      <c r="H411" s="2">
        <f>Tabela1[[#This Row],[VALOR]]-Tabela1[[#This Row],[COMISSÃO]]</f>
        <v>45</v>
      </c>
      <c r="I411" s="2">
        <v>8000</v>
      </c>
    </row>
    <row r="412" spans="1:9" x14ac:dyDescent="0.25">
      <c r="A412" s="4">
        <v>43599</v>
      </c>
      <c r="B412" s="1" t="str">
        <f>VLOOKUP(MONTH(A412),Apoio!$F$1:$G$12,2,0)</f>
        <v>Mai</v>
      </c>
      <c r="C412" t="s">
        <v>34</v>
      </c>
      <c r="D412" s="1" t="s">
        <v>24</v>
      </c>
      <c r="E412" t="s">
        <v>76</v>
      </c>
      <c r="F412" s="3">
        <v>40</v>
      </c>
      <c r="G412" s="7">
        <f t="shared" si="6"/>
        <v>4</v>
      </c>
      <c r="H412" s="2">
        <f>Tabela1[[#This Row],[VALOR]]-Tabela1[[#This Row],[COMISSÃO]]</f>
        <v>36</v>
      </c>
      <c r="I412" s="2">
        <v>8000</v>
      </c>
    </row>
    <row r="413" spans="1:9" x14ac:dyDescent="0.25">
      <c r="A413" s="4">
        <v>43599</v>
      </c>
      <c r="B413" s="1" t="str">
        <f>VLOOKUP(MONTH(A413),Apoio!$F$1:$G$12,2,0)</f>
        <v>Mai</v>
      </c>
      <c r="C413" t="s">
        <v>18</v>
      </c>
      <c r="D413" s="1" t="s">
        <v>23</v>
      </c>
      <c r="E413" t="s">
        <v>78</v>
      </c>
      <c r="F413" s="3">
        <v>30</v>
      </c>
      <c r="G413" s="7">
        <f t="shared" si="6"/>
        <v>3</v>
      </c>
      <c r="H413" s="2">
        <f>Tabela1[[#This Row],[VALOR]]-Tabela1[[#This Row],[COMISSÃO]]</f>
        <v>27</v>
      </c>
      <c r="I413" s="2">
        <v>8000</v>
      </c>
    </row>
    <row r="414" spans="1:9" x14ac:dyDescent="0.25">
      <c r="A414" s="4">
        <v>43599</v>
      </c>
      <c r="B414" s="1" t="str">
        <f>VLOOKUP(MONTH(A414),Apoio!$F$1:$G$12,2,0)</f>
        <v>Mai</v>
      </c>
      <c r="C414" t="s">
        <v>19</v>
      </c>
      <c r="D414" s="1" t="s">
        <v>26</v>
      </c>
      <c r="E414" t="s">
        <v>76</v>
      </c>
      <c r="F414" s="3">
        <v>70</v>
      </c>
      <c r="G414" s="7">
        <f t="shared" si="6"/>
        <v>7</v>
      </c>
      <c r="H414" s="2">
        <f>Tabela1[[#This Row],[VALOR]]-Tabela1[[#This Row],[COMISSÃO]]</f>
        <v>63</v>
      </c>
      <c r="I414" s="2">
        <v>8000</v>
      </c>
    </row>
    <row r="415" spans="1:9" x14ac:dyDescent="0.25">
      <c r="A415" s="4">
        <v>43600</v>
      </c>
      <c r="B415" s="1" t="str">
        <f>VLOOKUP(MONTH(A415),Apoio!$F$1:$G$12,2,0)</f>
        <v>Mai</v>
      </c>
      <c r="C415" t="s">
        <v>20</v>
      </c>
      <c r="D415" s="1" t="s">
        <v>26</v>
      </c>
      <c r="E415" t="s">
        <v>77</v>
      </c>
      <c r="F415" s="3">
        <v>20</v>
      </c>
      <c r="G415" s="7">
        <f t="shared" si="6"/>
        <v>2</v>
      </c>
      <c r="H415" s="2">
        <f>Tabela1[[#This Row],[VALOR]]-Tabela1[[#This Row],[COMISSÃO]]</f>
        <v>18</v>
      </c>
      <c r="I415" s="2">
        <v>8000</v>
      </c>
    </row>
    <row r="416" spans="1:9" x14ac:dyDescent="0.25">
      <c r="A416" s="4">
        <v>43617</v>
      </c>
      <c r="B416" s="1" t="str">
        <f>VLOOKUP(MONTH(A416),Apoio!$F$1:$G$12,2,0)</f>
        <v>Jun</v>
      </c>
      <c r="C416" t="s">
        <v>21</v>
      </c>
      <c r="D416" s="1" t="s">
        <v>26</v>
      </c>
      <c r="E416" t="s">
        <v>76</v>
      </c>
      <c r="F416" s="3">
        <v>50</v>
      </c>
      <c r="G416" s="7">
        <f t="shared" si="6"/>
        <v>5</v>
      </c>
      <c r="H416" s="2">
        <f>Tabela1[[#This Row],[VALOR]]-Tabela1[[#This Row],[COMISSÃO]]</f>
        <v>45</v>
      </c>
      <c r="I416" s="2">
        <v>8000</v>
      </c>
    </row>
    <row r="417" spans="1:9" x14ac:dyDescent="0.25">
      <c r="A417" s="4">
        <v>43617</v>
      </c>
      <c r="B417" s="1" t="str">
        <f>VLOOKUP(MONTH(A417),Apoio!$F$1:$G$12,2,0)</f>
        <v>Jun</v>
      </c>
      <c r="C417" t="s">
        <v>34</v>
      </c>
      <c r="D417" s="1" t="s">
        <v>24</v>
      </c>
      <c r="E417" t="s">
        <v>78</v>
      </c>
      <c r="F417" s="3">
        <v>40</v>
      </c>
      <c r="G417" s="7">
        <f t="shared" si="6"/>
        <v>4</v>
      </c>
      <c r="H417" s="2">
        <f>Tabela1[[#This Row],[VALOR]]-Tabela1[[#This Row],[COMISSÃO]]</f>
        <v>36</v>
      </c>
      <c r="I417" s="2">
        <v>8000</v>
      </c>
    </row>
    <row r="418" spans="1:9" x14ac:dyDescent="0.25">
      <c r="A418" s="4">
        <v>43617</v>
      </c>
      <c r="B418" s="1" t="str">
        <f>VLOOKUP(MONTH(A418),Apoio!$F$1:$G$12,2,0)</f>
        <v>Jun</v>
      </c>
      <c r="C418" t="s">
        <v>9</v>
      </c>
      <c r="D418" s="1" t="s">
        <v>24</v>
      </c>
      <c r="E418" t="s">
        <v>79</v>
      </c>
      <c r="F418" s="3">
        <v>300</v>
      </c>
      <c r="G418" s="7">
        <f t="shared" si="6"/>
        <v>30</v>
      </c>
      <c r="H418" s="2">
        <f>Tabela1[[#This Row],[VALOR]]-Tabela1[[#This Row],[COMISSÃO]]</f>
        <v>270</v>
      </c>
      <c r="I418" s="2">
        <v>8000</v>
      </c>
    </row>
    <row r="419" spans="1:9" x14ac:dyDescent="0.25">
      <c r="A419" s="4">
        <v>43620</v>
      </c>
      <c r="B419" s="1" t="str">
        <f>VLOOKUP(MONTH(A419),Apoio!$F$1:$G$12,2,0)</f>
        <v>Jun</v>
      </c>
      <c r="C419" t="s">
        <v>10</v>
      </c>
      <c r="D419" s="1" t="s">
        <v>24</v>
      </c>
      <c r="E419" t="s">
        <v>77</v>
      </c>
      <c r="F419" s="3">
        <v>230</v>
      </c>
      <c r="G419" s="7">
        <f t="shared" si="6"/>
        <v>23</v>
      </c>
      <c r="H419" s="2">
        <f>Tabela1[[#This Row],[VALOR]]-Tabela1[[#This Row],[COMISSÃO]]</f>
        <v>207</v>
      </c>
      <c r="I419" s="2">
        <v>8000</v>
      </c>
    </row>
    <row r="420" spans="1:9" x14ac:dyDescent="0.25">
      <c r="A420" s="4">
        <v>43620</v>
      </c>
      <c r="B420" s="1" t="str">
        <f>VLOOKUP(MONTH(A420),Apoio!$F$1:$G$12,2,0)</f>
        <v>Jun</v>
      </c>
      <c r="C420" t="s">
        <v>11</v>
      </c>
      <c r="D420" s="1" t="s">
        <v>24</v>
      </c>
      <c r="E420" t="s">
        <v>78</v>
      </c>
      <c r="F420" s="3">
        <v>120</v>
      </c>
      <c r="G420" s="7">
        <f t="shared" si="6"/>
        <v>12</v>
      </c>
      <c r="H420" s="2">
        <f>Tabela1[[#This Row],[VALOR]]-Tabela1[[#This Row],[COMISSÃO]]</f>
        <v>108</v>
      </c>
      <c r="I420" s="2">
        <v>8000</v>
      </c>
    </row>
    <row r="421" spans="1:9" x14ac:dyDescent="0.25">
      <c r="A421" s="4">
        <v>43620</v>
      </c>
      <c r="B421" s="1" t="str">
        <f>VLOOKUP(MONTH(A421),Apoio!$F$1:$G$12,2,0)</f>
        <v>Jun</v>
      </c>
      <c r="C421" t="s">
        <v>40</v>
      </c>
      <c r="D421" s="1" t="s">
        <v>23</v>
      </c>
      <c r="E421" t="s">
        <v>79</v>
      </c>
      <c r="F421" s="3">
        <v>15</v>
      </c>
      <c r="G421" s="7">
        <f t="shared" si="6"/>
        <v>1.5</v>
      </c>
      <c r="H421" s="2">
        <f>Tabela1[[#This Row],[VALOR]]-Tabela1[[#This Row],[COMISSÃO]]</f>
        <v>13.5</v>
      </c>
      <c r="I421" s="2">
        <v>8000</v>
      </c>
    </row>
    <row r="422" spans="1:9" x14ac:dyDescent="0.25">
      <c r="A422" s="4">
        <v>43620</v>
      </c>
      <c r="B422" s="1" t="str">
        <f>VLOOKUP(MONTH(A422),Apoio!$F$1:$G$12,2,0)</f>
        <v>Jun</v>
      </c>
      <c r="C422" t="s">
        <v>12</v>
      </c>
      <c r="D422" s="1" t="s">
        <v>26</v>
      </c>
      <c r="E422" t="s">
        <v>76</v>
      </c>
      <c r="F422" s="3">
        <v>15</v>
      </c>
      <c r="G422" s="7">
        <f t="shared" si="6"/>
        <v>1.5</v>
      </c>
      <c r="H422" s="2">
        <f>Tabela1[[#This Row],[VALOR]]-Tabela1[[#This Row],[COMISSÃO]]</f>
        <v>13.5</v>
      </c>
      <c r="I422" s="2">
        <v>8000</v>
      </c>
    </row>
    <row r="423" spans="1:9" x14ac:dyDescent="0.25">
      <c r="A423" s="4">
        <v>43620</v>
      </c>
      <c r="B423" s="1" t="str">
        <f>VLOOKUP(MONTH(A423),Apoio!$F$1:$G$12,2,0)</f>
        <v>Jun</v>
      </c>
      <c r="C423" t="s">
        <v>13</v>
      </c>
      <c r="D423" s="1" t="s">
        <v>26</v>
      </c>
      <c r="E423" t="s">
        <v>79</v>
      </c>
      <c r="F423" s="3">
        <v>120</v>
      </c>
      <c r="G423" s="7">
        <f t="shared" si="6"/>
        <v>12</v>
      </c>
      <c r="H423" s="2">
        <f>Tabela1[[#This Row],[VALOR]]-Tabela1[[#This Row],[COMISSÃO]]</f>
        <v>108</v>
      </c>
      <c r="I423" s="2">
        <v>8000</v>
      </c>
    </row>
    <row r="424" spans="1:9" x14ac:dyDescent="0.25">
      <c r="A424" s="4">
        <v>43620</v>
      </c>
      <c r="B424" s="1" t="str">
        <f>VLOOKUP(MONTH(A424),Apoio!$F$1:$G$12,2,0)</f>
        <v>Jun</v>
      </c>
      <c r="C424" t="s">
        <v>14</v>
      </c>
      <c r="D424" s="1" t="s">
        <v>24</v>
      </c>
      <c r="E424" t="s">
        <v>79</v>
      </c>
      <c r="F424" s="3">
        <v>350</v>
      </c>
      <c r="G424" s="7">
        <f t="shared" si="6"/>
        <v>35</v>
      </c>
      <c r="H424" s="2">
        <f>Tabela1[[#This Row],[VALOR]]-Tabela1[[#This Row],[COMISSÃO]]</f>
        <v>315</v>
      </c>
      <c r="I424" s="2">
        <v>8000</v>
      </c>
    </row>
    <row r="425" spans="1:9" x14ac:dyDescent="0.25">
      <c r="A425" s="4">
        <v>43621</v>
      </c>
      <c r="B425" s="1" t="str">
        <f>VLOOKUP(MONTH(A425),Apoio!$F$1:$G$12,2,0)</f>
        <v>Jun</v>
      </c>
      <c r="C425" t="s">
        <v>15</v>
      </c>
      <c r="D425" s="1" t="s">
        <v>24</v>
      </c>
      <c r="E425" t="s">
        <v>78</v>
      </c>
      <c r="F425" s="3">
        <v>140</v>
      </c>
      <c r="G425" s="7">
        <f t="shared" si="6"/>
        <v>14</v>
      </c>
      <c r="H425" s="2">
        <f>Tabela1[[#This Row],[VALOR]]-Tabela1[[#This Row],[COMISSÃO]]</f>
        <v>126</v>
      </c>
      <c r="I425" s="2">
        <v>8000</v>
      </c>
    </row>
    <row r="426" spans="1:9" x14ac:dyDescent="0.25">
      <c r="A426" s="4">
        <v>43621</v>
      </c>
      <c r="B426" s="1" t="str">
        <f>VLOOKUP(MONTH(A426),Apoio!$F$1:$G$12,2,0)</f>
        <v>Jun</v>
      </c>
      <c r="C426" t="s">
        <v>16</v>
      </c>
      <c r="D426" s="1" t="s">
        <v>24</v>
      </c>
      <c r="E426" t="s">
        <v>76</v>
      </c>
      <c r="F426" s="3">
        <v>190</v>
      </c>
      <c r="G426" s="7">
        <f t="shared" si="6"/>
        <v>19</v>
      </c>
      <c r="H426" s="2">
        <f>Tabela1[[#This Row],[VALOR]]-Tabela1[[#This Row],[COMISSÃO]]</f>
        <v>171</v>
      </c>
      <c r="I426" s="2">
        <v>8000</v>
      </c>
    </row>
    <row r="427" spans="1:9" x14ac:dyDescent="0.25">
      <c r="A427" s="4">
        <v>43621</v>
      </c>
      <c r="B427" s="1" t="str">
        <f>VLOOKUP(MONTH(A427),Apoio!$F$1:$G$12,2,0)</f>
        <v>Jun</v>
      </c>
      <c r="C427" t="s">
        <v>17</v>
      </c>
      <c r="D427" s="1" t="s">
        <v>24</v>
      </c>
      <c r="E427" t="s">
        <v>77</v>
      </c>
      <c r="F427" s="3">
        <v>130</v>
      </c>
      <c r="G427" s="7">
        <f t="shared" si="6"/>
        <v>13</v>
      </c>
      <c r="H427" s="2">
        <f>Tabela1[[#This Row],[VALOR]]-Tabela1[[#This Row],[COMISSÃO]]</f>
        <v>117</v>
      </c>
      <c r="I427" s="2">
        <v>8000</v>
      </c>
    </row>
    <row r="428" spans="1:9" x14ac:dyDescent="0.25">
      <c r="A428" s="4">
        <v>43621</v>
      </c>
      <c r="B428" s="1" t="str">
        <f>VLOOKUP(MONTH(A428),Apoio!$F$1:$G$12,2,0)</f>
        <v>Jun</v>
      </c>
      <c r="C428" t="s">
        <v>27</v>
      </c>
      <c r="D428" s="1" t="s">
        <v>87</v>
      </c>
      <c r="E428" t="s">
        <v>84</v>
      </c>
      <c r="F428" s="3">
        <v>50</v>
      </c>
      <c r="G428" s="7">
        <f t="shared" si="6"/>
        <v>5</v>
      </c>
      <c r="H428" s="2">
        <f>Tabela1[[#This Row],[VALOR]]-Tabela1[[#This Row],[COMISSÃO]]</f>
        <v>45</v>
      </c>
      <c r="I428" s="2">
        <v>8000</v>
      </c>
    </row>
    <row r="429" spans="1:9" x14ac:dyDescent="0.25">
      <c r="A429" s="4">
        <v>43621</v>
      </c>
      <c r="B429" s="1" t="str">
        <f>VLOOKUP(MONTH(A429),Apoio!$F$1:$G$12,2,0)</f>
        <v>Jun</v>
      </c>
      <c r="C429" t="s">
        <v>28</v>
      </c>
      <c r="D429" s="1" t="s">
        <v>87</v>
      </c>
      <c r="E429" t="s">
        <v>80</v>
      </c>
      <c r="F429" s="3">
        <v>50</v>
      </c>
      <c r="G429" s="7">
        <f t="shared" si="6"/>
        <v>5</v>
      </c>
      <c r="H429" s="2">
        <f>Tabela1[[#This Row],[VALOR]]-Tabela1[[#This Row],[COMISSÃO]]</f>
        <v>45</v>
      </c>
      <c r="I429" s="2">
        <v>8000</v>
      </c>
    </row>
    <row r="430" spans="1:9" x14ac:dyDescent="0.25">
      <c r="A430" s="4">
        <v>43621</v>
      </c>
      <c r="B430" s="1" t="str">
        <f>VLOOKUP(MONTH(A430),Apoio!$F$1:$G$12,2,0)</f>
        <v>Jun</v>
      </c>
      <c r="C430" t="s">
        <v>29</v>
      </c>
      <c r="D430" s="1" t="s">
        <v>87</v>
      </c>
      <c r="E430" t="s">
        <v>85</v>
      </c>
      <c r="F430" s="3">
        <v>120</v>
      </c>
      <c r="G430" s="7">
        <f t="shared" si="6"/>
        <v>12</v>
      </c>
      <c r="H430" s="2">
        <f>Tabela1[[#This Row],[VALOR]]-Tabela1[[#This Row],[COMISSÃO]]</f>
        <v>108</v>
      </c>
      <c r="I430" s="2">
        <v>8000</v>
      </c>
    </row>
    <row r="431" spans="1:9" x14ac:dyDescent="0.25">
      <c r="A431" s="4">
        <v>43622</v>
      </c>
      <c r="B431" s="1" t="str">
        <f>VLOOKUP(MONTH(A431),Apoio!$F$1:$G$12,2,0)</f>
        <v>Jun</v>
      </c>
      <c r="C431" t="s">
        <v>30</v>
      </c>
      <c r="D431" s="1" t="s">
        <v>87</v>
      </c>
      <c r="E431" t="s">
        <v>80</v>
      </c>
      <c r="F431" s="3">
        <v>80</v>
      </c>
      <c r="G431" s="7">
        <f t="shared" si="6"/>
        <v>8</v>
      </c>
      <c r="H431" s="2">
        <f>Tabela1[[#This Row],[VALOR]]-Tabela1[[#This Row],[COMISSÃO]]</f>
        <v>72</v>
      </c>
      <c r="I431" s="2">
        <v>8000</v>
      </c>
    </row>
    <row r="432" spans="1:9" x14ac:dyDescent="0.25">
      <c r="A432" s="4">
        <v>43622</v>
      </c>
      <c r="B432" s="1" t="str">
        <f>VLOOKUP(MONTH(A432),Apoio!$F$1:$G$12,2,0)</f>
        <v>Jun</v>
      </c>
      <c r="C432" t="s">
        <v>31</v>
      </c>
      <c r="D432" s="1" t="s">
        <v>87</v>
      </c>
      <c r="E432" t="s">
        <v>80</v>
      </c>
      <c r="F432" s="3">
        <v>200</v>
      </c>
      <c r="G432" s="7">
        <f t="shared" si="6"/>
        <v>20</v>
      </c>
      <c r="H432" s="2">
        <f>Tabela1[[#This Row],[VALOR]]-Tabela1[[#This Row],[COMISSÃO]]</f>
        <v>180</v>
      </c>
      <c r="I432" s="2">
        <v>8000</v>
      </c>
    </row>
    <row r="433" spans="1:9" x14ac:dyDescent="0.25">
      <c r="A433" s="4">
        <v>43622</v>
      </c>
      <c r="B433" s="1" t="str">
        <f>VLOOKUP(MONTH(A433),Apoio!$F$1:$G$12,2,0)</f>
        <v>Jun</v>
      </c>
      <c r="C433" t="s">
        <v>32</v>
      </c>
      <c r="D433" s="1" t="s">
        <v>87</v>
      </c>
      <c r="E433" t="s">
        <v>84</v>
      </c>
      <c r="F433" s="3">
        <v>70</v>
      </c>
      <c r="G433" s="7">
        <f t="shared" si="6"/>
        <v>7</v>
      </c>
      <c r="H433" s="2">
        <f>Tabela1[[#This Row],[VALOR]]-Tabela1[[#This Row],[COMISSÃO]]</f>
        <v>63</v>
      </c>
      <c r="I433" s="2">
        <v>8000</v>
      </c>
    </row>
    <row r="434" spans="1:9" x14ac:dyDescent="0.25">
      <c r="A434" s="4">
        <v>43622</v>
      </c>
      <c r="B434" s="1" t="str">
        <f>VLOOKUP(MONTH(A434),Apoio!$F$1:$G$12,2,0)</f>
        <v>Jun</v>
      </c>
      <c r="C434" t="s">
        <v>11</v>
      </c>
      <c r="D434" s="1" t="s">
        <v>24</v>
      </c>
      <c r="E434" t="s">
        <v>77</v>
      </c>
      <c r="F434" s="3">
        <v>120</v>
      </c>
      <c r="G434" s="7">
        <f t="shared" si="6"/>
        <v>12</v>
      </c>
      <c r="H434" s="2">
        <f>Tabela1[[#This Row],[VALOR]]-Tabela1[[#This Row],[COMISSÃO]]</f>
        <v>108</v>
      </c>
      <c r="I434" s="2">
        <v>8000</v>
      </c>
    </row>
    <row r="435" spans="1:9" x14ac:dyDescent="0.25">
      <c r="A435" s="4">
        <v>43623</v>
      </c>
      <c r="B435" s="1" t="str">
        <f>VLOOKUP(MONTH(A435),Apoio!$F$1:$G$12,2,0)</f>
        <v>Jun</v>
      </c>
      <c r="C435" t="s">
        <v>40</v>
      </c>
      <c r="D435" s="1" t="s">
        <v>23</v>
      </c>
      <c r="E435" t="s">
        <v>76</v>
      </c>
      <c r="F435" s="3">
        <v>15</v>
      </c>
      <c r="G435" s="7">
        <f t="shared" si="6"/>
        <v>1.5</v>
      </c>
      <c r="H435" s="2">
        <f>Tabela1[[#This Row],[VALOR]]-Tabela1[[#This Row],[COMISSÃO]]</f>
        <v>13.5</v>
      </c>
      <c r="I435" s="2">
        <v>8000</v>
      </c>
    </row>
    <row r="436" spans="1:9" x14ac:dyDescent="0.25">
      <c r="A436" s="4">
        <v>43623</v>
      </c>
      <c r="B436" s="1" t="str">
        <f>VLOOKUP(MONTH(A436),Apoio!$F$1:$G$12,2,0)</f>
        <v>Jun</v>
      </c>
      <c r="C436" t="s">
        <v>21</v>
      </c>
      <c r="D436" s="1" t="s">
        <v>26</v>
      </c>
      <c r="E436" t="s">
        <v>76</v>
      </c>
      <c r="F436" s="3">
        <v>50</v>
      </c>
      <c r="G436" s="7">
        <f t="shared" si="6"/>
        <v>5</v>
      </c>
      <c r="H436" s="2">
        <f>Tabela1[[#This Row],[VALOR]]-Tabela1[[#This Row],[COMISSÃO]]</f>
        <v>45</v>
      </c>
      <c r="I436" s="2">
        <v>8000</v>
      </c>
    </row>
    <row r="437" spans="1:9" x14ac:dyDescent="0.25">
      <c r="A437" s="4">
        <v>43623</v>
      </c>
      <c r="B437" s="1" t="str">
        <f>VLOOKUP(MONTH(A437),Apoio!$F$1:$G$12,2,0)</f>
        <v>Jun</v>
      </c>
      <c r="C437" t="s">
        <v>34</v>
      </c>
      <c r="D437" s="1" t="s">
        <v>24</v>
      </c>
      <c r="E437" t="s">
        <v>78</v>
      </c>
      <c r="F437" s="3">
        <v>40</v>
      </c>
      <c r="G437" s="7">
        <f t="shared" si="6"/>
        <v>4</v>
      </c>
      <c r="H437" s="2">
        <f>Tabela1[[#This Row],[VALOR]]-Tabela1[[#This Row],[COMISSÃO]]</f>
        <v>36</v>
      </c>
      <c r="I437" s="2">
        <v>8000</v>
      </c>
    </row>
    <row r="438" spans="1:9" x14ac:dyDescent="0.25">
      <c r="A438" s="4">
        <v>43624</v>
      </c>
      <c r="B438" s="1" t="str">
        <f>VLOOKUP(MONTH(A438),Apoio!$F$1:$G$12,2,0)</f>
        <v>Jun</v>
      </c>
      <c r="C438" t="s">
        <v>18</v>
      </c>
      <c r="D438" s="1" t="s">
        <v>23</v>
      </c>
      <c r="E438" t="s">
        <v>76</v>
      </c>
      <c r="F438" s="3">
        <v>30</v>
      </c>
      <c r="G438" s="7">
        <f t="shared" si="6"/>
        <v>3</v>
      </c>
      <c r="H438" s="2">
        <f>Tabela1[[#This Row],[VALOR]]-Tabela1[[#This Row],[COMISSÃO]]</f>
        <v>27</v>
      </c>
      <c r="I438" s="2">
        <v>8000</v>
      </c>
    </row>
    <row r="439" spans="1:9" x14ac:dyDescent="0.25">
      <c r="A439" s="4">
        <v>43624</v>
      </c>
      <c r="B439" s="1" t="str">
        <f>VLOOKUP(MONTH(A439),Apoio!$F$1:$G$12,2,0)</f>
        <v>Jun</v>
      </c>
      <c r="C439" t="s">
        <v>19</v>
      </c>
      <c r="D439" s="1" t="s">
        <v>26</v>
      </c>
      <c r="E439" t="s">
        <v>77</v>
      </c>
      <c r="F439" s="3">
        <v>70</v>
      </c>
      <c r="G439" s="7">
        <f t="shared" si="6"/>
        <v>7</v>
      </c>
      <c r="H439" s="2">
        <f>Tabela1[[#This Row],[VALOR]]-Tabela1[[#This Row],[COMISSÃO]]</f>
        <v>63</v>
      </c>
      <c r="I439" s="2">
        <v>8000</v>
      </c>
    </row>
    <row r="440" spans="1:9" x14ac:dyDescent="0.25">
      <c r="A440" s="4">
        <v>43627</v>
      </c>
      <c r="B440" s="1" t="str">
        <f>VLOOKUP(MONTH(A440),Apoio!$F$1:$G$12,2,0)</f>
        <v>Jun</v>
      </c>
      <c r="C440" t="s">
        <v>20</v>
      </c>
      <c r="D440" s="1" t="s">
        <v>26</v>
      </c>
      <c r="E440" t="s">
        <v>76</v>
      </c>
      <c r="F440" s="3">
        <v>20</v>
      </c>
      <c r="G440" s="7">
        <f t="shared" si="6"/>
        <v>2</v>
      </c>
      <c r="H440" s="2">
        <f>Tabela1[[#This Row],[VALOR]]-Tabela1[[#This Row],[COMISSÃO]]</f>
        <v>18</v>
      </c>
      <c r="I440" s="2">
        <v>8000</v>
      </c>
    </row>
    <row r="441" spans="1:9" x14ac:dyDescent="0.25">
      <c r="A441" s="4">
        <v>43627</v>
      </c>
      <c r="B441" s="1" t="str">
        <f>VLOOKUP(MONTH(A441),Apoio!$F$1:$G$12,2,0)</f>
        <v>Jun</v>
      </c>
      <c r="C441" t="s">
        <v>21</v>
      </c>
      <c r="D441" s="1" t="s">
        <v>26</v>
      </c>
      <c r="E441" t="s">
        <v>78</v>
      </c>
      <c r="F441" s="3">
        <v>50</v>
      </c>
      <c r="G441" s="7">
        <f t="shared" si="6"/>
        <v>5</v>
      </c>
      <c r="H441" s="2">
        <f>Tabela1[[#This Row],[VALOR]]-Tabela1[[#This Row],[COMISSÃO]]</f>
        <v>45</v>
      </c>
      <c r="I441" s="2">
        <v>8000</v>
      </c>
    </row>
    <row r="442" spans="1:9" x14ac:dyDescent="0.25">
      <c r="A442" s="4">
        <v>43627</v>
      </c>
      <c r="B442" s="1" t="str">
        <f>VLOOKUP(MONTH(A442),Apoio!$F$1:$G$12,2,0)</f>
        <v>Jun</v>
      </c>
      <c r="C442" t="s">
        <v>34</v>
      </c>
      <c r="D442" s="1" t="s">
        <v>24</v>
      </c>
      <c r="E442" t="s">
        <v>79</v>
      </c>
      <c r="F442" s="3">
        <v>40</v>
      </c>
      <c r="G442" s="7">
        <f t="shared" si="6"/>
        <v>4</v>
      </c>
      <c r="H442" s="2">
        <f>Tabela1[[#This Row],[VALOR]]-Tabela1[[#This Row],[COMISSÃO]]</f>
        <v>36</v>
      </c>
      <c r="I442" s="2">
        <v>8000</v>
      </c>
    </row>
    <row r="443" spans="1:9" x14ac:dyDescent="0.25">
      <c r="A443" s="4">
        <v>43627</v>
      </c>
      <c r="B443" s="1" t="str">
        <f>VLOOKUP(MONTH(A443),Apoio!$F$1:$G$12,2,0)</f>
        <v>Jun</v>
      </c>
      <c r="C443" t="s">
        <v>22</v>
      </c>
      <c r="D443" s="1" t="s">
        <v>26</v>
      </c>
      <c r="E443" t="s">
        <v>77</v>
      </c>
      <c r="F443" s="3">
        <v>50</v>
      </c>
      <c r="G443" s="7">
        <f t="shared" si="6"/>
        <v>5</v>
      </c>
      <c r="H443" s="2">
        <f>Tabela1[[#This Row],[VALOR]]-Tabela1[[#This Row],[COMISSÃO]]</f>
        <v>45</v>
      </c>
      <c r="I443" s="2">
        <v>8000</v>
      </c>
    </row>
    <row r="444" spans="1:9" x14ac:dyDescent="0.25">
      <c r="A444" s="4">
        <v>43636</v>
      </c>
      <c r="B444" s="16" t="str">
        <f>VLOOKUP(MONTH(A444),Apoio!$F$1:$G$12,2,0)</f>
        <v>Jun</v>
      </c>
      <c r="C444" t="s">
        <v>19</v>
      </c>
      <c r="D444" s="16" t="s">
        <v>26</v>
      </c>
      <c r="E444" t="s">
        <v>77</v>
      </c>
      <c r="F444" s="3">
        <v>70</v>
      </c>
      <c r="G444" s="7">
        <f t="shared" si="6"/>
        <v>7</v>
      </c>
      <c r="H444" s="2">
        <f>Tabela1[[#This Row],[VALOR]]-Tabela1[[#This Row],[COMISSÃO]]</f>
        <v>63</v>
      </c>
      <c r="I444" s="2">
        <v>8000</v>
      </c>
    </row>
    <row r="445" spans="1:9" x14ac:dyDescent="0.25">
      <c r="A445" s="4">
        <v>43636</v>
      </c>
      <c r="B445" s="16" t="str">
        <f>VLOOKUP(MONTH(A445),Apoio!$F$1:$G$12,2,0)</f>
        <v>Jun</v>
      </c>
      <c r="C445" t="s">
        <v>20</v>
      </c>
      <c r="D445" s="16" t="s">
        <v>26</v>
      </c>
      <c r="E445" t="s">
        <v>76</v>
      </c>
      <c r="F445" s="3">
        <v>20</v>
      </c>
      <c r="G445" s="7">
        <f t="shared" si="6"/>
        <v>2</v>
      </c>
      <c r="H445" s="2">
        <f>Tabela1[[#This Row],[VALOR]]-Tabela1[[#This Row],[COMISSÃO]]</f>
        <v>18</v>
      </c>
      <c r="I445" s="2">
        <v>8000</v>
      </c>
    </row>
    <row r="446" spans="1:9" x14ac:dyDescent="0.25">
      <c r="A446" s="4">
        <v>43636</v>
      </c>
      <c r="B446" s="16" t="str">
        <f>VLOOKUP(MONTH(A446),Apoio!$F$1:$G$12,2,0)</f>
        <v>Jun</v>
      </c>
      <c r="C446" t="s">
        <v>21</v>
      </c>
      <c r="D446" s="16" t="s">
        <v>26</v>
      </c>
      <c r="E446" t="s">
        <v>78</v>
      </c>
      <c r="F446" s="3">
        <v>50</v>
      </c>
      <c r="G446" s="7">
        <f t="shared" si="6"/>
        <v>5</v>
      </c>
      <c r="H446" s="2">
        <f>Tabela1[[#This Row],[VALOR]]-Tabela1[[#This Row],[COMISSÃO]]</f>
        <v>45</v>
      </c>
      <c r="I446" s="2">
        <v>8000</v>
      </c>
    </row>
    <row r="447" spans="1:9" x14ac:dyDescent="0.25">
      <c r="A447" s="4">
        <v>43636</v>
      </c>
      <c r="B447" s="16" t="str">
        <f>VLOOKUP(MONTH(A447),Apoio!$F$1:$G$12,2,0)</f>
        <v>Jun</v>
      </c>
      <c r="C447" t="s">
        <v>34</v>
      </c>
      <c r="D447" s="16" t="s">
        <v>24</v>
      </c>
      <c r="E447" t="s">
        <v>79</v>
      </c>
      <c r="F447" s="3">
        <v>40</v>
      </c>
      <c r="G447" s="7">
        <f t="shared" si="6"/>
        <v>4</v>
      </c>
      <c r="H447" s="2">
        <f>Tabela1[[#This Row],[VALOR]]-Tabela1[[#This Row],[COMISSÃO]]</f>
        <v>36</v>
      </c>
      <c r="I447" s="2">
        <v>8000</v>
      </c>
    </row>
    <row r="448" spans="1:9" x14ac:dyDescent="0.25">
      <c r="A448" s="4">
        <v>43637</v>
      </c>
      <c r="B448" s="16" t="str">
        <f>VLOOKUP(MONTH(A448),Apoio!$F$1:$G$12,2,0)</f>
        <v>Jun</v>
      </c>
      <c r="C448" t="s">
        <v>22</v>
      </c>
      <c r="D448" s="16" t="s">
        <v>26</v>
      </c>
      <c r="E448" t="s">
        <v>77</v>
      </c>
      <c r="F448" s="3">
        <v>50</v>
      </c>
      <c r="G448" s="7">
        <f t="shared" si="6"/>
        <v>5</v>
      </c>
      <c r="H448" s="2">
        <f>Tabela1[[#This Row],[VALOR]]-Tabela1[[#This Row],[COMISSÃO]]</f>
        <v>45</v>
      </c>
      <c r="I448" s="2">
        <v>8000</v>
      </c>
    </row>
    <row r="449" spans="1:9" x14ac:dyDescent="0.25">
      <c r="A449" s="4">
        <v>43637</v>
      </c>
      <c r="B449" s="16" t="str">
        <f>VLOOKUP(MONTH(A449),Apoio!$F$1:$G$12,2,0)</f>
        <v>Jun</v>
      </c>
      <c r="C449" t="s">
        <v>35</v>
      </c>
      <c r="D449" s="16" t="s">
        <v>26</v>
      </c>
      <c r="E449" t="s">
        <v>78</v>
      </c>
      <c r="F449" s="3">
        <v>70</v>
      </c>
      <c r="G449" s="7">
        <f t="shared" si="6"/>
        <v>7</v>
      </c>
      <c r="H449" s="2">
        <f>Tabela1[[#This Row],[VALOR]]-Tabela1[[#This Row],[COMISSÃO]]</f>
        <v>63</v>
      </c>
      <c r="I449" s="2">
        <v>8000</v>
      </c>
    </row>
    <row r="450" spans="1:9" x14ac:dyDescent="0.25">
      <c r="A450" s="4">
        <v>43637</v>
      </c>
      <c r="B450" s="16" t="str">
        <f>VLOOKUP(MONTH(A450),Apoio!$F$1:$G$12,2,0)</f>
        <v>Jun</v>
      </c>
      <c r="C450" t="s">
        <v>27</v>
      </c>
      <c r="D450" s="16" t="s">
        <v>87</v>
      </c>
      <c r="E450" t="s">
        <v>80</v>
      </c>
      <c r="F450" s="3">
        <v>50</v>
      </c>
      <c r="G450" s="7">
        <f t="shared" si="6"/>
        <v>5</v>
      </c>
      <c r="H450" s="2">
        <f>Tabela1[[#This Row],[VALOR]]-Tabela1[[#This Row],[COMISSÃO]]</f>
        <v>45</v>
      </c>
      <c r="I450" s="2">
        <v>8000</v>
      </c>
    </row>
    <row r="451" spans="1:9" x14ac:dyDescent="0.25">
      <c r="A451" s="4">
        <v>43637</v>
      </c>
      <c r="B451" s="16" t="str">
        <f>VLOOKUP(MONTH(A451),Apoio!$F$1:$G$12,2,0)</f>
        <v>Jun</v>
      </c>
      <c r="C451" t="s">
        <v>18</v>
      </c>
      <c r="D451" s="16" t="s">
        <v>23</v>
      </c>
      <c r="E451" t="s">
        <v>79</v>
      </c>
      <c r="F451" s="3">
        <v>30</v>
      </c>
      <c r="G451" s="7">
        <f t="shared" ref="G451:G472" si="7">IF(D451="serviço",20%*F451,10%*F451)</f>
        <v>3</v>
      </c>
      <c r="H451" s="2">
        <f>Tabela1[[#This Row],[VALOR]]-Tabela1[[#This Row],[COMISSÃO]]</f>
        <v>27</v>
      </c>
      <c r="I451" s="2">
        <v>8000</v>
      </c>
    </row>
    <row r="452" spans="1:9" x14ac:dyDescent="0.25">
      <c r="A452" s="4">
        <v>43637</v>
      </c>
      <c r="B452" s="16" t="str">
        <f>VLOOKUP(MONTH(A452),Apoio!$F$1:$G$12,2,0)</f>
        <v>Jun</v>
      </c>
      <c r="C452" t="s">
        <v>9</v>
      </c>
      <c r="D452" s="16" t="s">
        <v>24</v>
      </c>
      <c r="E452" t="s">
        <v>77</v>
      </c>
      <c r="F452" s="3">
        <v>300</v>
      </c>
      <c r="G452" s="7">
        <f t="shared" si="7"/>
        <v>30</v>
      </c>
      <c r="H452" s="2">
        <f>Tabela1[[#This Row],[VALOR]]-Tabela1[[#This Row],[COMISSÃO]]</f>
        <v>270</v>
      </c>
      <c r="I452" s="2">
        <v>8000</v>
      </c>
    </row>
    <row r="453" spans="1:9" x14ac:dyDescent="0.25">
      <c r="A453" s="4">
        <v>43637</v>
      </c>
      <c r="B453" s="16" t="str">
        <f>VLOOKUP(MONTH(A453),Apoio!$F$1:$G$12,2,0)</f>
        <v>Jun</v>
      </c>
      <c r="C453" t="s">
        <v>10</v>
      </c>
      <c r="D453" s="16" t="s">
        <v>24</v>
      </c>
      <c r="E453" t="s">
        <v>78</v>
      </c>
      <c r="F453" s="3">
        <v>230</v>
      </c>
      <c r="G453" s="7">
        <f t="shared" si="7"/>
        <v>23</v>
      </c>
      <c r="H453" s="2">
        <f>Tabela1[[#This Row],[VALOR]]-Tabela1[[#This Row],[COMISSÃO]]</f>
        <v>207</v>
      </c>
      <c r="I453" s="2">
        <v>8000</v>
      </c>
    </row>
    <row r="454" spans="1:9" x14ac:dyDescent="0.25">
      <c r="A454" s="4">
        <v>43637</v>
      </c>
      <c r="B454" s="16" t="str">
        <f>VLOOKUP(MONTH(A454),Apoio!$F$1:$G$12,2,0)</f>
        <v>Jun</v>
      </c>
      <c r="C454" t="s">
        <v>11</v>
      </c>
      <c r="D454" s="16" t="s">
        <v>24</v>
      </c>
      <c r="E454" t="s">
        <v>77</v>
      </c>
      <c r="F454" s="3">
        <v>120</v>
      </c>
      <c r="G454" s="7">
        <f t="shared" si="7"/>
        <v>12</v>
      </c>
      <c r="H454" s="2">
        <f>Tabela1[[#This Row],[VALOR]]-Tabela1[[#This Row],[COMISSÃO]]</f>
        <v>108</v>
      </c>
      <c r="I454" s="2">
        <v>8000</v>
      </c>
    </row>
    <row r="455" spans="1:9" x14ac:dyDescent="0.25">
      <c r="A455" s="4">
        <v>43637</v>
      </c>
      <c r="B455" s="16" t="str">
        <f>VLOOKUP(MONTH(A455),Apoio!$F$1:$G$12,2,0)</f>
        <v>Jun</v>
      </c>
      <c r="C455" t="s">
        <v>40</v>
      </c>
      <c r="D455" s="16" t="s">
        <v>23</v>
      </c>
      <c r="E455" t="s">
        <v>78</v>
      </c>
      <c r="F455" s="3">
        <v>15</v>
      </c>
      <c r="G455" s="7">
        <f t="shared" si="7"/>
        <v>1.5</v>
      </c>
      <c r="H455" s="2">
        <f>Tabela1[[#This Row],[VALOR]]-Tabela1[[#This Row],[COMISSÃO]]</f>
        <v>13.5</v>
      </c>
      <c r="I455" s="2">
        <v>8000</v>
      </c>
    </row>
    <row r="456" spans="1:9" x14ac:dyDescent="0.25">
      <c r="A456" s="4">
        <v>43637</v>
      </c>
      <c r="B456" s="16" t="str">
        <f>VLOOKUP(MONTH(A456),Apoio!$F$1:$G$12,2,0)</f>
        <v>Jun</v>
      </c>
      <c r="C456" t="s">
        <v>12</v>
      </c>
      <c r="D456" s="16" t="s">
        <v>26</v>
      </c>
      <c r="E456" t="s">
        <v>79</v>
      </c>
      <c r="F456" s="3">
        <v>15</v>
      </c>
      <c r="G456" s="7">
        <f t="shared" si="7"/>
        <v>1.5</v>
      </c>
      <c r="H456" s="2">
        <f>Tabela1[[#This Row],[VALOR]]-Tabela1[[#This Row],[COMISSÃO]]</f>
        <v>13.5</v>
      </c>
      <c r="I456" s="2">
        <v>8000</v>
      </c>
    </row>
    <row r="457" spans="1:9" x14ac:dyDescent="0.25">
      <c r="A457" s="4">
        <v>43637</v>
      </c>
      <c r="B457" s="16" t="str">
        <f>VLOOKUP(MONTH(A457),Apoio!$F$1:$G$12,2,0)</f>
        <v>Jun</v>
      </c>
      <c r="C457" t="s">
        <v>13</v>
      </c>
      <c r="D457" s="16" t="s">
        <v>26</v>
      </c>
      <c r="E457" t="s">
        <v>76</v>
      </c>
      <c r="F457" s="3">
        <v>120</v>
      </c>
      <c r="G457" s="7">
        <f t="shared" si="7"/>
        <v>12</v>
      </c>
      <c r="H457" s="2">
        <f>Tabela1[[#This Row],[VALOR]]-Tabela1[[#This Row],[COMISSÃO]]</f>
        <v>108</v>
      </c>
      <c r="I457" s="2">
        <v>8000</v>
      </c>
    </row>
    <row r="458" spans="1:9" x14ac:dyDescent="0.25">
      <c r="A458" s="4">
        <v>43638</v>
      </c>
      <c r="B458" s="16" t="str">
        <f>VLOOKUP(MONTH(A458),Apoio!$F$1:$G$12,2,0)</f>
        <v>Jun</v>
      </c>
      <c r="C458" t="s">
        <v>14</v>
      </c>
      <c r="D458" s="16" t="s">
        <v>24</v>
      </c>
      <c r="E458" t="s">
        <v>79</v>
      </c>
      <c r="F458" s="3">
        <v>350</v>
      </c>
      <c r="G458" s="7">
        <f t="shared" si="7"/>
        <v>35</v>
      </c>
      <c r="H458" s="2">
        <f>Tabela1[[#This Row],[VALOR]]-Tabela1[[#This Row],[COMISSÃO]]</f>
        <v>315</v>
      </c>
      <c r="I458" s="2">
        <v>8000</v>
      </c>
    </row>
    <row r="459" spans="1:9" x14ac:dyDescent="0.25">
      <c r="A459" s="4">
        <v>43638</v>
      </c>
      <c r="B459" s="16" t="str">
        <f>VLOOKUP(MONTH(A459),Apoio!$F$1:$G$12,2,0)</f>
        <v>Jun</v>
      </c>
      <c r="C459" t="s">
        <v>15</v>
      </c>
      <c r="D459" s="16" t="s">
        <v>24</v>
      </c>
      <c r="E459" t="s">
        <v>79</v>
      </c>
      <c r="F459" s="3">
        <v>140</v>
      </c>
      <c r="G459" s="7">
        <f t="shared" si="7"/>
        <v>14</v>
      </c>
      <c r="H459" s="2">
        <f>Tabela1[[#This Row],[VALOR]]-Tabela1[[#This Row],[COMISSÃO]]</f>
        <v>126</v>
      </c>
      <c r="I459" s="2">
        <v>8000</v>
      </c>
    </row>
    <row r="460" spans="1:9" x14ac:dyDescent="0.25">
      <c r="A460" s="4">
        <v>43638</v>
      </c>
      <c r="B460" s="16" t="str">
        <f>VLOOKUP(MONTH(A460),Apoio!$F$1:$G$12,2,0)</f>
        <v>Jun</v>
      </c>
      <c r="C460" t="s">
        <v>16</v>
      </c>
      <c r="D460" s="16" t="s">
        <v>24</v>
      </c>
      <c r="E460" t="s">
        <v>78</v>
      </c>
      <c r="F460" s="3">
        <v>190</v>
      </c>
      <c r="G460" s="7">
        <f t="shared" si="7"/>
        <v>19</v>
      </c>
      <c r="H460" s="2">
        <f>Tabela1[[#This Row],[VALOR]]-Tabela1[[#This Row],[COMISSÃO]]</f>
        <v>171</v>
      </c>
      <c r="I460" s="2">
        <v>8000</v>
      </c>
    </row>
    <row r="461" spans="1:9" x14ac:dyDescent="0.25">
      <c r="A461" s="4">
        <v>43638</v>
      </c>
      <c r="B461" s="16" t="str">
        <f>VLOOKUP(MONTH(A461),Apoio!$F$1:$G$12,2,0)</f>
        <v>Jun</v>
      </c>
      <c r="C461" t="s">
        <v>17</v>
      </c>
      <c r="D461" s="16" t="s">
        <v>24</v>
      </c>
      <c r="E461" t="s">
        <v>77</v>
      </c>
      <c r="F461" s="3">
        <v>130</v>
      </c>
      <c r="G461" s="7">
        <f t="shared" si="7"/>
        <v>13</v>
      </c>
      <c r="H461" s="2">
        <f>Tabela1[[#This Row],[VALOR]]-Tabela1[[#This Row],[COMISSÃO]]</f>
        <v>117</v>
      </c>
      <c r="I461" s="2">
        <v>8000</v>
      </c>
    </row>
    <row r="462" spans="1:9" x14ac:dyDescent="0.25">
      <c r="A462" s="4">
        <v>43641</v>
      </c>
      <c r="B462" s="16" t="str">
        <f>VLOOKUP(MONTH(A462),Apoio!$F$1:$G$12,2,0)</f>
        <v>Jun</v>
      </c>
      <c r="C462" t="s">
        <v>41</v>
      </c>
      <c r="D462" s="16" t="s">
        <v>24</v>
      </c>
      <c r="E462" t="s">
        <v>76</v>
      </c>
      <c r="F462" s="3">
        <v>75</v>
      </c>
      <c r="G462" s="7">
        <f t="shared" si="7"/>
        <v>7.5</v>
      </c>
      <c r="H462" s="2">
        <f>Tabela1[[#This Row],[VALOR]]-Tabela1[[#This Row],[COMISSÃO]]</f>
        <v>67.5</v>
      </c>
      <c r="I462" s="2">
        <v>8000</v>
      </c>
    </row>
    <row r="463" spans="1:9" x14ac:dyDescent="0.25">
      <c r="A463" s="4">
        <v>43641</v>
      </c>
      <c r="B463" s="16" t="str">
        <f>VLOOKUP(MONTH(A463),Apoio!$F$1:$G$12,2,0)</f>
        <v>Jun</v>
      </c>
      <c r="C463" t="s">
        <v>18</v>
      </c>
      <c r="D463" s="16" t="s">
        <v>23</v>
      </c>
      <c r="E463" t="s">
        <v>76</v>
      </c>
      <c r="F463" s="3">
        <v>30</v>
      </c>
      <c r="G463" s="7">
        <f t="shared" si="7"/>
        <v>3</v>
      </c>
      <c r="H463" s="2">
        <f>Tabela1[[#This Row],[VALOR]]-Tabela1[[#This Row],[COMISSÃO]]</f>
        <v>27</v>
      </c>
      <c r="I463" s="2">
        <v>8000</v>
      </c>
    </row>
    <row r="464" spans="1:9" x14ac:dyDescent="0.25">
      <c r="A464" s="4">
        <v>43641</v>
      </c>
      <c r="B464" s="16" t="str">
        <f>VLOOKUP(MONTH(A464),Apoio!$F$1:$G$12,2,0)</f>
        <v>Jun</v>
      </c>
      <c r="C464" t="s">
        <v>19</v>
      </c>
      <c r="D464" s="16" t="s">
        <v>26</v>
      </c>
      <c r="E464" t="s">
        <v>78</v>
      </c>
      <c r="F464" s="3">
        <v>70</v>
      </c>
      <c r="G464" s="7">
        <f t="shared" si="7"/>
        <v>7</v>
      </c>
      <c r="H464" s="2">
        <f>Tabela1[[#This Row],[VALOR]]-Tabela1[[#This Row],[COMISSÃO]]</f>
        <v>63</v>
      </c>
      <c r="I464" s="2">
        <v>8000</v>
      </c>
    </row>
    <row r="465" spans="1:9" x14ac:dyDescent="0.25">
      <c r="A465" s="4">
        <v>43642</v>
      </c>
      <c r="B465" s="16" t="str">
        <f>VLOOKUP(MONTH(A465),Apoio!$F$1:$G$12,2,0)</f>
        <v>Jun</v>
      </c>
      <c r="C465" t="s">
        <v>20</v>
      </c>
      <c r="D465" s="16" t="s">
        <v>26</v>
      </c>
      <c r="E465" t="s">
        <v>76</v>
      </c>
      <c r="F465" s="3">
        <v>20</v>
      </c>
      <c r="G465" s="7">
        <f t="shared" si="7"/>
        <v>2</v>
      </c>
      <c r="H465" s="2">
        <f>Tabela1[[#This Row],[VALOR]]-Tabela1[[#This Row],[COMISSÃO]]</f>
        <v>18</v>
      </c>
      <c r="I465" s="2">
        <v>8000</v>
      </c>
    </row>
    <row r="466" spans="1:9" x14ac:dyDescent="0.25">
      <c r="A466" s="4">
        <v>43642</v>
      </c>
      <c r="B466" s="16" t="str">
        <f>VLOOKUP(MONTH(A466),Apoio!$F$1:$G$12,2,0)</f>
        <v>Jun</v>
      </c>
      <c r="C466" t="s">
        <v>20</v>
      </c>
      <c r="D466" s="16" t="s">
        <v>26</v>
      </c>
      <c r="E466" t="s">
        <v>76</v>
      </c>
      <c r="F466" s="3">
        <v>20</v>
      </c>
      <c r="G466" s="7">
        <f t="shared" si="7"/>
        <v>2</v>
      </c>
      <c r="H466" s="2">
        <f>Tabela1[[#This Row],[VALOR]]-Tabela1[[#This Row],[COMISSÃO]]</f>
        <v>18</v>
      </c>
      <c r="I466" s="2">
        <v>8000</v>
      </c>
    </row>
    <row r="467" spans="1:9" x14ac:dyDescent="0.25">
      <c r="A467" s="4">
        <v>43643</v>
      </c>
      <c r="B467" s="16" t="str">
        <f>VLOOKUP(MONTH(A467),Apoio!$F$1:$G$12,2,0)</f>
        <v>Jun</v>
      </c>
      <c r="C467" t="s">
        <v>21</v>
      </c>
      <c r="D467" s="16" t="s">
        <v>26</v>
      </c>
      <c r="E467" t="s">
        <v>78</v>
      </c>
      <c r="F467" s="3">
        <v>50</v>
      </c>
      <c r="G467" s="7">
        <f t="shared" si="7"/>
        <v>5</v>
      </c>
      <c r="H467" s="2">
        <f>Tabela1[[#This Row],[VALOR]]-Tabela1[[#This Row],[COMISSÃO]]</f>
        <v>45</v>
      </c>
      <c r="I467" s="2">
        <v>8000</v>
      </c>
    </row>
    <row r="468" spans="1:9" x14ac:dyDescent="0.25">
      <c r="A468" s="4">
        <v>43643</v>
      </c>
      <c r="B468" s="16" t="str">
        <f>VLOOKUP(MONTH(A468),Apoio!$F$1:$G$12,2,0)</f>
        <v>Jun</v>
      </c>
      <c r="C468" t="s">
        <v>34</v>
      </c>
      <c r="D468" s="16" t="s">
        <v>24</v>
      </c>
      <c r="E468" t="s">
        <v>76</v>
      </c>
      <c r="F468" s="3">
        <v>40</v>
      </c>
      <c r="G468" s="7">
        <f t="shared" si="7"/>
        <v>4</v>
      </c>
      <c r="H468" s="2">
        <f>Tabela1[[#This Row],[VALOR]]-Tabela1[[#This Row],[COMISSÃO]]</f>
        <v>36</v>
      </c>
      <c r="I468" s="2">
        <v>8000</v>
      </c>
    </row>
    <row r="469" spans="1:9" x14ac:dyDescent="0.25">
      <c r="A469" s="4">
        <v>43643</v>
      </c>
      <c r="B469" s="16" t="str">
        <f>VLOOKUP(MONTH(A469),Apoio!$F$1:$G$12,2,0)</f>
        <v>Jun</v>
      </c>
      <c r="C469" t="s">
        <v>18</v>
      </c>
      <c r="D469" s="16" t="s">
        <v>23</v>
      </c>
      <c r="E469" t="s">
        <v>77</v>
      </c>
      <c r="F469" s="3">
        <v>30</v>
      </c>
      <c r="G469" s="7">
        <f t="shared" si="7"/>
        <v>3</v>
      </c>
      <c r="H469" s="2">
        <f>Tabela1[[#This Row],[VALOR]]-Tabela1[[#This Row],[COMISSÃO]]</f>
        <v>27</v>
      </c>
      <c r="I469" s="2">
        <v>8000</v>
      </c>
    </row>
    <row r="470" spans="1:9" x14ac:dyDescent="0.25">
      <c r="A470" s="4">
        <v>43643</v>
      </c>
      <c r="B470" s="16" t="str">
        <f>VLOOKUP(MONTH(A470),Apoio!$F$1:$G$12,2,0)</f>
        <v>Jun</v>
      </c>
      <c r="C470" t="s">
        <v>19</v>
      </c>
      <c r="D470" s="16" t="s">
        <v>26</v>
      </c>
      <c r="E470" t="s">
        <v>76</v>
      </c>
      <c r="F470" s="3">
        <v>70</v>
      </c>
      <c r="G470" s="7">
        <f t="shared" si="7"/>
        <v>7</v>
      </c>
      <c r="H470" s="2">
        <f>Tabela1[[#This Row],[VALOR]]-Tabela1[[#This Row],[COMISSÃO]]</f>
        <v>63</v>
      </c>
      <c r="I470" s="2">
        <v>8000</v>
      </c>
    </row>
    <row r="471" spans="1:9" x14ac:dyDescent="0.25">
      <c r="A471" s="4">
        <v>43643</v>
      </c>
      <c r="B471" s="16" t="str">
        <f>VLOOKUP(MONTH(A471),Apoio!$F$1:$G$12,2,0)</f>
        <v>Jun</v>
      </c>
      <c r="C471" t="s">
        <v>20</v>
      </c>
      <c r="D471" s="16" t="s">
        <v>26</v>
      </c>
      <c r="E471" t="s">
        <v>78</v>
      </c>
      <c r="F471" s="3">
        <v>20</v>
      </c>
      <c r="G471" s="7">
        <f t="shared" si="7"/>
        <v>2</v>
      </c>
      <c r="H471" s="2">
        <f>Tabela1[[#This Row],[VALOR]]-Tabela1[[#This Row],[COMISSÃO]]</f>
        <v>18</v>
      </c>
      <c r="I471" s="2">
        <v>8000</v>
      </c>
    </row>
    <row r="472" spans="1:9" x14ac:dyDescent="0.25">
      <c r="A472" s="4">
        <v>43644</v>
      </c>
      <c r="B472" s="16" t="str">
        <f>VLOOKUP(MONTH(A472),Apoio!$F$1:$G$12,2,0)</f>
        <v>Jun</v>
      </c>
      <c r="C472" t="s">
        <v>21</v>
      </c>
      <c r="D472" s="16" t="s">
        <v>26</v>
      </c>
      <c r="E472" t="s">
        <v>79</v>
      </c>
      <c r="F472" s="3">
        <v>50</v>
      </c>
      <c r="G472" s="7">
        <f t="shared" si="7"/>
        <v>5</v>
      </c>
      <c r="H472" s="2">
        <f>Tabela1[[#This Row],[VALOR]]-Tabela1[[#This Row],[COMISSÃO]]</f>
        <v>45</v>
      </c>
      <c r="I472" s="2">
        <v>8000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6"/>
  <sheetViews>
    <sheetView showGridLines="0" workbookViewId="0">
      <selection activeCell="C13" sqref="C13:C14"/>
    </sheetView>
  </sheetViews>
  <sheetFormatPr defaultRowHeight="15" x14ac:dyDescent="0.25"/>
  <cols>
    <col min="1" max="1" width="18" bestFit="1" customWidth="1"/>
    <col min="2" max="2" width="13.140625" customWidth="1"/>
    <col min="3" max="3" width="18.5703125" customWidth="1"/>
    <col min="4" max="5" width="6.5703125" customWidth="1"/>
    <col min="6" max="6" width="6.5703125" bestFit="1" customWidth="1"/>
    <col min="7" max="7" width="18" customWidth="1"/>
    <col min="8" max="8" width="19" customWidth="1"/>
    <col min="9" max="9" width="7.42578125" customWidth="1"/>
    <col min="10" max="10" width="18" customWidth="1"/>
    <col min="11" max="11" width="28" customWidth="1"/>
    <col min="12" max="12" width="6.85546875" customWidth="1"/>
    <col min="13" max="13" width="14.140625" bestFit="1" customWidth="1"/>
    <col min="14" max="14" width="14.28515625" bestFit="1" customWidth="1"/>
    <col min="15" max="15" width="12.140625" bestFit="1" customWidth="1"/>
    <col min="16" max="16" width="4" customWidth="1"/>
    <col min="17" max="17" width="18" customWidth="1"/>
    <col min="18" max="18" width="28" customWidth="1"/>
    <col min="19" max="22" width="8.140625" customWidth="1"/>
    <col min="23" max="23" width="33" bestFit="1" customWidth="1"/>
    <col min="24" max="24" width="34.140625" bestFit="1" customWidth="1"/>
  </cols>
  <sheetData>
    <row r="2" spans="1:22" x14ac:dyDescent="0.25">
      <c r="A2" t="s">
        <v>86</v>
      </c>
      <c r="G2" t="s">
        <v>89</v>
      </c>
      <c r="J2" t="s">
        <v>88</v>
      </c>
      <c r="M2" t="s">
        <v>90</v>
      </c>
      <c r="Q2" t="s">
        <v>91</v>
      </c>
      <c r="U2" t="s">
        <v>93</v>
      </c>
    </row>
    <row r="3" spans="1:22" x14ac:dyDescent="0.25">
      <c r="A3" s="5" t="s">
        <v>53</v>
      </c>
      <c r="B3" t="s">
        <v>60</v>
      </c>
      <c r="C3" t="s">
        <v>95</v>
      </c>
      <c r="D3" t="s">
        <v>56</v>
      </c>
      <c r="G3" s="5" t="s">
        <v>53</v>
      </c>
      <c r="H3" t="s">
        <v>55</v>
      </c>
      <c r="J3" s="5" t="s">
        <v>53</v>
      </c>
      <c r="K3" t="s">
        <v>55</v>
      </c>
      <c r="M3" t="s">
        <v>57</v>
      </c>
      <c r="N3" t="str">
        <f>M4</f>
        <v>PEÇA</v>
      </c>
      <c r="O3" t="s">
        <v>58</v>
      </c>
      <c r="Q3" s="5" t="s">
        <v>53</v>
      </c>
      <c r="R3" t="s">
        <v>55</v>
      </c>
      <c r="U3" t="s">
        <v>6</v>
      </c>
      <c r="V3" t="s">
        <v>75</v>
      </c>
    </row>
    <row r="4" spans="1:22" x14ac:dyDescent="0.25">
      <c r="A4" s="6" t="s">
        <v>64</v>
      </c>
      <c r="B4" s="12">
        <v>5879</v>
      </c>
      <c r="C4" s="12">
        <v>5291.1</v>
      </c>
      <c r="D4" s="8">
        <v>8000</v>
      </c>
      <c r="E4" s="8"/>
      <c r="G4" s="6" t="s">
        <v>69</v>
      </c>
      <c r="H4" s="12">
        <v>2983.5</v>
      </c>
      <c r="J4" s="6" t="s">
        <v>24</v>
      </c>
      <c r="K4" s="12">
        <v>3897</v>
      </c>
      <c r="M4" t="str">
        <f>J4</f>
        <v>PEÇA</v>
      </c>
      <c r="N4" s="17">
        <f>K4</f>
        <v>3897</v>
      </c>
      <c r="O4" s="17">
        <f>R5</f>
        <v>7878.6</v>
      </c>
      <c r="Q4" s="6" t="s">
        <v>65</v>
      </c>
      <c r="R4" s="12">
        <v>7878.6</v>
      </c>
      <c r="U4" s="12">
        <f>R4</f>
        <v>7878.6</v>
      </c>
      <c r="V4" s="12">
        <v>8000</v>
      </c>
    </row>
    <row r="5" spans="1:22" x14ac:dyDescent="0.25">
      <c r="A5" s="6" t="s">
        <v>65</v>
      </c>
      <c r="B5" s="12">
        <v>8754</v>
      </c>
      <c r="C5" s="12">
        <v>7878.6</v>
      </c>
      <c r="D5" s="8">
        <v>8000</v>
      </c>
      <c r="E5" s="8"/>
      <c r="G5" s="6" t="s">
        <v>68</v>
      </c>
      <c r="H5" s="12">
        <v>2947.5</v>
      </c>
      <c r="J5" s="6" t="s">
        <v>52</v>
      </c>
      <c r="K5" s="12">
        <v>3897</v>
      </c>
      <c r="Q5" s="6" t="s">
        <v>52</v>
      </c>
      <c r="R5" s="12">
        <v>7878.6</v>
      </c>
      <c r="U5" s="18">
        <f>U4/V4</f>
        <v>0.98482500000000006</v>
      </c>
    </row>
    <row r="6" spans="1:22" x14ac:dyDescent="0.25">
      <c r="A6" s="6" t="s">
        <v>66</v>
      </c>
      <c r="B6" s="12">
        <v>7665</v>
      </c>
      <c r="C6" s="12">
        <v>6898.5</v>
      </c>
      <c r="D6" s="8">
        <v>8000</v>
      </c>
      <c r="E6" s="8"/>
      <c r="G6" s="6" t="s">
        <v>67</v>
      </c>
      <c r="H6" s="12">
        <v>3289.5</v>
      </c>
      <c r="U6" s="18">
        <f>100%-U5</f>
        <v>1.5174999999999939E-2</v>
      </c>
    </row>
    <row r="7" spans="1:22" x14ac:dyDescent="0.25">
      <c r="A7" s="6" t="s">
        <v>67</v>
      </c>
      <c r="B7" s="12">
        <v>7345</v>
      </c>
      <c r="C7" s="12">
        <v>6610.5</v>
      </c>
      <c r="D7" s="8">
        <v>8000</v>
      </c>
      <c r="E7" s="8"/>
      <c r="G7" s="6" t="s">
        <v>66</v>
      </c>
      <c r="H7" s="12">
        <v>4243.5</v>
      </c>
    </row>
    <row r="8" spans="1:22" x14ac:dyDescent="0.25">
      <c r="A8" s="6" t="s">
        <v>68</v>
      </c>
      <c r="B8" s="12">
        <v>6330</v>
      </c>
      <c r="C8" s="12">
        <v>5697</v>
      </c>
      <c r="D8" s="8">
        <v>8000</v>
      </c>
      <c r="E8" s="8"/>
      <c r="G8" s="6" t="s">
        <v>65</v>
      </c>
      <c r="H8" s="12">
        <v>3897</v>
      </c>
    </row>
    <row r="9" spans="1:22" x14ac:dyDescent="0.25">
      <c r="A9" s="6" t="s">
        <v>69</v>
      </c>
      <c r="B9" s="12">
        <v>5220</v>
      </c>
      <c r="C9" s="12">
        <v>4698</v>
      </c>
      <c r="D9" s="8">
        <v>8000</v>
      </c>
      <c r="E9" s="8"/>
      <c r="G9" s="6" t="s">
        <v>64</v>
      </c>
      <c r="H9" s="12">
        <v>3258</v>
      </c>
    </row>
    <row r="10" spans="1:22" x14ac:dyDescent="0.25">
      <c r="A10" s="6" t="s">
        <v>52</v>
      </c>
      <c r="B10" s="12">
        <v>41193</v>
      </c>
      <c r="C10" s="12">
        <v>37073.699999999997</v>
      </c>
      <c r="D10" s="8">
        <v>8000</v>
      </c>
      <c r="E10" s="8"/>
      <c r="G10" s="6" t="s">
        <v>52</v>
      </c>
      <c r="H10" s="12">
        <v>20619</v>
      </c>
    </row>
    <row r="12" spans="1:22" x14ac:dyDescent="0.25">
      <c r="J12" s="6"/>
      <c r="K12" s="8"/>
    </row>
    <row r="13" spans="1:22" x14ac:dyDescent="0.25">
      <c r="J13" s="6"/>
      <c r="K13" s="8"/>
    </row>
    <row r="14" spans="1:22" x14ac:dyDescent="0.25">
      <c r="G14" t="s">
        <v>94</v>
      </c>
    </row>
    <row r="15" spans="1:22" x14ac:dyDescent="0.25">
      <c r="G15" s="5" t="s">
        <v>53</v>
      </c>
      <c r="H15" t="s">
        <v>59</v>
      </c>
      <c r="J15" t="s">
        <v>92</v>
      </c>
    </row>
    <row r="16" spans="1:22" x14ac:dyDescent="0.25">
      <c r="A16" s="6"/>
      <c r="B16" s="12"/>
      <c r="F16">
        <v>1</v>
      </c>
      <c r="G16" s="6" t="s">
        <v>77</v>
      </c>
      <c r="H16" s="12">
        <v>218</v>
      </c>
      <c r="I16">
        <v>1</v>
      </c>
      <c r="J16" t="str">
        <f t="shared" ref="J16:J18" si="0">VLOOKUP(I16,$F$16:$G$32,2,0)</f>
        <v>Marta</v>
      </c>
      <c r="K16" s="3">
        <f>VLOOKUP(I16,$F$16:$H$32,3,0)</f>
        <v>218</v>
      </c>
    </row>
    <row r="17" spans="1:11" x14ac:dyDescent="0.25">
      <c r="A17" s="6"/>
      <c r="B17" s="12"/>
      <c r="F17">
        <v>2</v>
      </c>
      <c r="G17" s="6" t="s">
        <v>78</v>
      </c>
      <c r="H17" s="12">
        <v>201.4</v>
      </c>
      <c r="I17">
        <v>2</v>
      </c>
      <c r="J17" t="str">
        <f t="shared" si="0"/>
        <v>Bruno</v>
      </c>
      <c r="K17" s="3">
        <f t="shared" ref="K17:K18" si="1">VLOOKUP(I17,$F$16:$H$32,3,0)</f>
        <v>201.4</v>
      </c>
    </row>
    <row r="18" spans="1:11" x14ac:dyDescent="0.25">
      <c r="A18" s="6"/>
      <c r="B18" s="12"/>
      <c r="F18">
        <v>3</v>
      </c>
      <c r="G18" s="6" t="s">
        <v>79</v>
      </c>
      <c r="H18" s="12">
        <v>177.5</v>
      </c>
      <c r="I18">
        <v>3</v>
      </c>
      <c r="J18" t="str">
        <f t="shared" si="0"/>
        <v>João</v>
      </c>
      <c r="K18" s="3">
        <f t="shared" si="1"/>
        <v>177.5</v>
      </c>
    </row>
    <row r="19" spans="1:11" x14ac:dyDescent="0.25">
      <c r="A19" s="6"/>
      <c r="B19" s="12"/>
      <c r="G19" s="6" t="s">
        <v>76</v>
      </c>
      <c r="H19" s="12">
        <v>176</v>
      </c>
    </row>
    <row r="20" spans="1:11" x14ac:dyDescent="0.25">
      <c r="A20" s="6"/>
      <c r="B20" s="12"/>
      <c r="G20" s="6" t="s">
        <v>80</v>
      </c>
      <c r="H20" s="12">
        <v>33</v>
      </c>
    </row>
    <row r="21" spans="1:11" x14ac:dyDescent="0.25">
      <c r="A21" s="6"/>
      <c r="B21" s="12"/>
      <c r="G21" s="6" t="s">
        <v>82</v>
      </c>
      <c r="H21" s="12">
        <v>22</v>
      </c>
    </row>
    <row r="22" spans="1:11" x14ac:dyDescent="0.25">
      <c r="A22" s="6"/>
      <c r="B22" s="12"/>
      <c r="G22" s="6" t="s">
        <v>85</v>
      </c>
      <c r="H22" s="12">
        <v>16</v>
      </c>
    </row>
    <row r="23" spans="1:11" x14ac:dyDescent="0.25">
      <c r="G23" s="6" t="s">
        <v>81</v>
      </c>
      <c r="H23" s="12">
        <v>15</v>
      </c>
    </row>
    <row r="24" spans="1:11" x14ac:dyDescent="0.25">
      <c r="G24" s="6" t="s">
        <v>83</v>
      </c>
      <c r="H24" s="12">
        <v>8.5</v>
      </c>
    </row>
    <row r="25" spans="1:11" x14ac:dyDescent="0.25">
      <c r="G25" s="6" t="s">
        <v>84</v>
      </c>
      <c r="H25" s="12">
        <v>8</v>
      </c>
    </row>
    <row r="26" spans="1:11" x14ac:dyDescent="0.25">
      <c r="G26" s="6" t="s">
        <v>52</v>
      </c>
      <c r="H26" s="12">
        <v>875.4</v>
      </c>
    </row>
  </sheetData>
  <pageMargins left="0.511811024" right="0.511811024" top="0.78740157499999996" bottom="0.78740157499999996" header="0.31496062000000002" footer="0.31496062000000002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4"/>
  <sheetViews>
    <sheetView showGridLines="0" zoomScale="70" zoomScaleNormal="70" workbookViewId="0">
      <selection activeCell="I21" sqref="I21"/>
    </sheetView>
  </sheetViews>
  <sheetFormatPr defaultRowHeight="15" x14ac:dyDescent="0.25"/>
  <cols>
    <col min="1" max="1" width="4.5703125" customWidth="1"/>
    <col min="2" max="2" width="21.42578125" bestFit="1" customWidth="1"/>
    <col min="3" max="3" width="12.42578125" customWidth="1"/>
    <col min="4" max="4" width="14.42578125" style="3" customWidth="1"/>
    <col min="5" max="5" width="8.42578125" customWidth="1"/>
    <col min="6" max="6" width="20.85546875" customWidth="1"/>
    <col min="7" max="7" width="18" customWidth="1"/>
    <col min="8" max="8" width="9.140625" customWidth="1"/>
    <col min="9" max="9" width="12.85546875" bestFit="1" customWidth="1"/>
    <col min="10" max="10" width="11.7109375" bestFit="1" customWidth="1"/>
    <col min="28" max="28" width="19" customWidth="1"/>
    <col min="29" max="29" width="31.140625" customWidth="1"/>
    <col min="30" max="30" width="27.28515625" customWidth="1"/>
    <col min="31" max="31" width="29.140625" customWidth="1"/>
  </cols>
  <sheetData>
    <row r="1" spans="2:7" x14ac:dyDescent="0.25">
      <c r="B1" s="13" t="s">
        <v>0</v>
      </c>
      <c r="C1" s="13" t="s">
        <v>48</v>
      </c>
      <c r="D1" s="14" t="s">
        <v>2</v>
      </c>
      <c r="F1" s="20" t="s">
        <v>6</v>
      </c>
      <c r="G1" s="20"/>
    </row>
    <row r="2" spans="2:7" x14ac:dyDescent="0.25">
      <c r="B2" t="s">
        <v>7</v>
      </c>
      <c r="C2" t="s">
        <v>23</v>
      </c>
      <c r="D2" s="3">
        <v>27</v>
      </c>
      <c r="F2">
        <v>1</v>
      </c>
      <c r="G2" t="s">
        <v>64</v>
      </c>
    </row>
    <row r="3" spans="2:7" x14ac:dyDescent="0.25">
      <c r="B3" t="s">
        <v>8</v>
      </c>
      <c r="C3" t="s">
        <v>25</v>
      </c>
      <c r="D3" s="3">
        <v>54</v>
      </c>
      <c r="F3">
        <v>2</v>
      </c>
      <c r="G3" t="s">
        <v>65</v>
      </c>
    </row>
    <row r="4" spans="2:7" x14ac:dyDescent="0.25">
      <c r="B4" t="s">
        <v>9</v>
      </c>
      <c r="C4" t="s">
        <v>24</v>
      </c>
      <c r="D4" s="3">
        <v>300</v>
      </c>
      <c r="F4">
        <v>3</v>
      </c>
      <c r="G4" t="s">
        <v>66</v>
      </c>
    </row>
    <row r="5" spans="2:7" x14ac:dyDescent="0.25">
      <c r="B5" t="s">
        <v>10</v>
      </c>
      <c r="C5" t="s">
        <v>24</v>
      </c>
      <c r="D5" s="3">
        <v>230</v>
      </c>
      <c r="F5">
        <v>4</v>
      </c>
      <c r="G5" t="s">
        <v>67</v>
      </c>
    </row>
    <row r="6" spans="2:7" x14ac:dyDescent="0.25">
      <c r="B6" t="s">
        <v>11</v>
      </c>
      <c r="C6" t="s">
        <v>24</v>
      </c>
      <c r="D6" s="3">
        <v>120</v>
      </c>
      <c r="F6">
        <v>5</v>
      </c>
      <c r="G6" t="s">
        <v>68</v>
      </c>
    </row>
    <row r="7" spans="2:7" x14ac:dyDescent="0.25">
      <c r="B7" t="s">
        <v>40</v>
      </c>
      <c r="C7" t="s">
        <v>23</v>
      </c>
      <c r="D7" s="3">
        <v>15</v>
      </c>
      <c r="F7">
        <v>6</v>
      </c>
      <c r="G7" t="s">
        <v>69</v>
      </c>
    </row>
    <row r="8" spans="2:7" x14ac:dyDescent="0.25">
      <c r="B8" t="s">
        <v>12</v>
      </c>
      <c r="C8" t="s">
        <v>26</v>
      </c>
      <c r="D8" s="3">
        <v>15</v>
      </c>
      <c r="F8">
        <v>7</v>
      </c>
      <c r="G8" t="s">
        <v>70</v>
      </c>
    </row>
    <row r="9" spans="2:7" x14ac:dyDescent="0.25">
      <c r="B9" t="s">
        <v>13</v>
      </c>
      <c r="C9" t="s">
        <v>26</v>
      </c>
      <c r="D9" s="3">
        <v>120</v>
      </c>
      <c r="F9">
        <v>8</v>
      </c>
      <c r="G9" t="s">
        <v>71</v>
      </c>
    </row>
    <row r="10" spans="2:7" x14ac:dyDescent="0.25">
      <c r="B10" t="s">
        <v>14</v>
      </c>
      <c r="C10" t="s">
        <v>24</v>
      </c>
      <c r="D10" s="3">
        <v>350</v>
      </c>
      <c r="F10">
        <v>9</v>
      </c>
      <c r="G10" t="s">
        <v>72</v>
      </c>
    </row>
    <row r="11" spans="2:7" x14ac:dyDescent="0.25">
      <c r="B11" t="s">
        <v>15</v>
      </c>
      <c r="C11" t="s">
        <v>24</v>
      </c>
      <c r="D11" s="3">
        <v>140</v>
      </c>
      <c r="F11">
        <v>10</v>
      </c>
      <c r="G11" t="s">
        <v>73</v>
      </c>
    </row>
    <row r="12" spans="2:7" x14ac:dyDescent="0.25">
      <c r="B12" t="s">
        <v>16</v>
      </c>
      <c r="C12" t="s">
        <v>24</v>
      </c>
      <c r="D12" s="3">
        <v>190</v>
      </c>
      <c r="F12">
        <v>11</v>
      </c>
      <c r="G12" t="s">
        <v>74</v>
      </c>
    </row>
    <row r="13" spans="2:7" x14ac:dyDescent="0.25">
      <c r="B13" t="s">
        <v>17</v>
      </c>
      <c r="C13" t="s">
        <v>24</v>
      </c>
      <c r="D13" s="3">
        <v>130</v>
      </c>
    </row>
    <row r="14" spans="2:7" x14ac:dyDescent="0.25">
      <c r="B14" t="s">
        <v>41</v>
      </c>
      <c r="C14" t="s">
        <v>24</v>
      </c>
      <c r="D14" s="3">
        <v>75</v>
      </c>
    </row>
    <row r="15" spans="2:7" x14ac:dyDescent="0.25">
      <c r="B15" t="s">
        <v>18</v>
      </c>
      <c r="C15" t="s">
        <v>23</v>
      </c>
      <c r="D15" s="3">
        <v>30</v>
      </c>
    </row>
    <row r="16" spans="2:7" x14ac:dyDescent="0.25">
      <c r="B16" t="s">
        <v>19</v>
      </c>
      <c r="C16" t="s">
        <v>26</v>
      </c>
      <c r="D16" s="3">
        <v>70</v>
      </c>
    </row>
    <row r="17" spans="2:7" x14ac:dyDescent="0.25">
      <c r="B17" t="s">
        <v>20</v>
      </c>
      <c r="C17" t="s">
        <v>26</v>
      </c>
      <c r="D17" s="3">
        <v>20</v>
      </c>
    </row>
    <row r="18" spans="2:7" x14ac:dyDescent="0.25">
      <c r="B18" t="s">
        <v>21</v>
      </c>
      <c r="C18" t="s">
        <v>26</v>
      </c>
      <c r="D18" s="3">
        <v>50</v>
      </c>
    </row>
    <row r="19" spans="2:7" x14ac:dyDescent="0.25">
      <c r="B19" t="s">
        <v>34</v>
      </c>
      <c r="C19" t="s">
        <v>24</v>
      </c>
      <c r="D19" s="3">
        <v>40</v>
      </c>
    </row>
    <row r="20" spans="2:7" x14ac:dyDescent="0.25">
      <c r="B20" t="s">
        <v>22</v>
      </c>
      <c r="C20" t="s">
        <v>26</v>
      </c>
      <c r="D20" s="3">
        <v>50</v>
      </c>
    </row>
    <row r="21" spans="2:7" x14ac:dyDescent="0.25">
      <c r="B21" t="s">
        <v>35</v>
      </c>
      <c r="C21" t="s">
        <v>26</v>
      </c>
      <c r="D21" s="3">
        <v>70</v>
      </c>
    </row>
    <row r="22" spans="2:7" x14ac:dyDescent="0.25">
      <c r="B22" t="s">
        <v>27</v>
      </c>
      <c r="C22" t="s">
        <v>33</v>
      </c>
      <c r="D22" s="3">
        <v>50</v>
      </c>
    </row>
    <row r="23" spans="2:7" x14ac:dyDescent="0.25">
      <c r="B23" t="s">
        <v>28</v>
      </c>
      <c r="C23" t="s">
        <v>33</v>
      </c>
      <c r="D23" s="3">
        <v>50</v>
      </c>
    </row>
    <row r="24" spans="2:7" x14ac:dyDescent="0.25">
      <c r="B24" t="s">
        <v>29</v>
      </c>
      <c r="C24" t="s">
        <v>33</v>
      </c>
      <c r="D24" s="3">
        <v>120</v>
      </c>
    </row>
    <row r="25" spans="2:7" x14ac:dyDescent="0.25">
      <c r="B25" t="s">
        <v>30</v>
      </c>
      <c r="C25" t="s">
        <v>33</v>
      </c>
      <c r="D25" s="3">
        <v>80</v>
      </c>
    </row>
    <row r="26" spans="2:7" x14ac:dyDescent="0.25">
      <c r="B26" t="s">
        <v>31</v>
      </c>
      <c r="C26" t="s">
        <v>33</v>
      </c>
      <c r="D26" s="3">
        <v>200</v>
      </c>
    </row>
    <row r="27" spans="2:7" x14ac:dyDescent="0.25">
      <c r="B27" t="s">
        <v>32</v>
      </c>
      <c r="C27" t="s">
        <v>33</v>
      </c>
      <c r="D27" s="3">
        <v>70</v>
      </c>
    </row>
    <row r="30" spans="2:7" x14ac:dyDescent="0.25">
      <c r="B30" s="13" t="s">
        <v>62</v>
      </c>
      <c r="C30" s="13" t="s">
        <v>49</v>
      </c>
      <c r="D30"/>
    </row>
    <row r="31" spans="2:7" ht="72" customHeight="1" x14ac:dyDescent="0.25">
      <c r="B31" s="15" t="s">
        <v>36</v>
      </c>
      <c r="C31" s="19"/>
      <c r="G31" s="6"/>
    </row>
    <row r="32" spans="2:7" ht="72" customHeight="1" x14ac:dyDescent="0.25">
      <c r="B32" s="15" t="s">
        <v>37</v>
      </c>
      <c r="C32" s="19"/>
      <c r="G32" s="6"/>
    </row>
    <row r="33" spans="2:7" ht="72" customHeight="1" x14ac:dyDescent="0.25">
      <c r="B33" s="15" t="s">
        <v>38</v>
      </c>
      <c r="C33" s="19"/>
      <c r="G33" s="6"/>
    </row>
    <row r="34" spans="2:7" ht="72" customHeight="1" x14ac:dyDescent="0.25">
      <c r="B34" s="15" t="s">
        <v>39</v>
      </c>
      <c r="C34" s="19"/>
    </row>
    <row r="35" spans="2:7" ht="72" customHeight="1" x14ac:dyDescent="0.25">
      <c r="B35" s="15" t="s">
        <v>50</v>
      </c>
      <c r="C35" s="19"/>
    </row>
    <row r="36" spans="2:7" ht="72" customHeight="1" x14ac:dyDescent="0.25">
      <c r="B36" s="15" t="s">
        <v>51</v>
      </c>
      <c r="C36" s="19"/>
    </row>
    <row r="37" spans="2:7" ht="72" customHeight="1" x14ac:dyDescent="0.25">
      <c r="B37" s="15" t="s">
        <v>42</v>
      </c>
      <c r="C37" s="19"/>
      <c r="D37" s="15"/>
      <c r="E37" s="11"/>
    </row>
    <row r="38" spans="2:7" ht="72" customHeight="1" x14ac:dyDescent="0.25">
      <c r="B38" s="15" t="s">
        <v>43</v>
      </c>
      <c r="C38" s="19"/>
      <c r="D38" s="15"/>
      <c r="E38" s="11"/>
    </row>
    <row r="39" spans="2:7" ht="72" customHeight="1" x14ac:dyDescent="0.25">
      <c r="B39" s="15" t="s">
        <v>44</v>
      </c>
      <c r="C39" s="19"/>
    </row>
    <row r="40" spans="2:7" ht="72" customHeight="1" x14ac:dyDescent="0.25">
      <c r="B40" s="15" t="s">
        <v>45</v>
      </c>
      <c r="C40" s="19"/>
    </row>
    <row r="41" spans="2:7" ht="72" customHeight="1" x14ac:dyDescent="0.25">
      <c r="B41" s="15" t="s">
        <v>46</v>
      </c>
      <c r="C41" s="19"/>
    </row>
    <row r="42" spans="2:7" ht="72" customHeight="1" x14ac:dyDescent="0.25">
      <c r="B42" s="15" t="s">
        <v>47</v>
      </c>
      <c r="C42" s="19"/>
    </row>
    <row r="43" spans="2:7" ht="121.5" customHeight="1" x14ac:dyDescent="0.25"/>
    <row r="44" spans="2:7" ht="121.5" customHeight="1" x14ac:dyDescent="0.25"/>
  </sheetData>
  <mergeCells count="1">
    <mergeCell ref="F1:G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Dash</vt:lpstr>
      <vt:lpstr>Base de Vendas</vt:lpstr>
      <vt:lpstr>Din</vt:lpstr>
      <vt:lpstr>Apoio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</dc:creator>
  <cp:lastModifiedBy>Monique Carvalho</cp:lastModifiedBy>
  <dcterms:created xsi:type="dcterms:W3CDTF">2019-06-10T21:20:16Z</dcterms:created>
  <dcterms:modified xsi:type="dcterms:W3CDTF">2019-06-13T12:28:11Z</dcterms:modified>
</cp:coreProperties>
</file>